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2135" activeTab="1"/>
  </bookViews>
  <sheets>
    <sheet name="2019" sheetId="8" r:id="rId1"/>
    <sheet name="окончат." sheetId="9" r:id="rId2"/>
  </sheets>
  <externalReferences>
    <externalReference r:id="rId3"/>
  </externalReferences>
  <definedNames>
    <definedName name="KOEF">[1]Лист1!$AF$7</definedName>
  </definedNames>
  <calcPr calcId="125725"/>
</workbook>
</file>

<file path=xl/calcChain.xml><?xml version="1.0" encoding="utf-8"?>
<calcChain xmlns="http://schemas.openxmlformats.org/spreadsheetml/2006/main">
  <c r="G12" i="9"/>
  <c r="F13"/>
  <c r="G8"/>
  <c r="Q30"/>
  <c r="Q29"/>
  <c r="Q28"/>
  <c r="Q27"/>
  <c r="Q26"/>
  <c r="Q25"/>
  <c r="Q24"/>
  <c r="Q21"/>
  <c r="Q22"/>
  <c r="Q23"/>
  <c r="F33"/>
  <c r="F34"/>
  <c r="F32"/>
  <c r="F30"/>
  <c r="Q20"/>
  <c r="S41"/>
  <c r="U41"/>
  <c r="J41"/>
  <c r="C11" s="1"/>
  <c r="G11" l="1"/>
  <c r="V41"/>
  <c r="K41"/>
  <c r="T41"/>
  <c r="R41"/>
  <c r="I41"/>
  <c r="H41"/>
  <c r="C9" s="1"/>
  <c r="G41"/>
  <c r="F29"/>
  <c r="F28"/>
  <c r="F27"/>
  <c r="F26"/>
  <c r="F25"/>
  <c r="F24"/>
  <c r="F23"/>
  <c r="F20"/>
  <c r="G9" l="1"/>
  <c r="C10"/>
  <c r="Q41"/>
  <c r="F41"/>
  <c r="R40" i="8"/>
  <c r="Q40"/>
  <c r="P40"/>
  <c r="M40"/>
  <c r="L40"/>
  <c r="J40" s="1"/>
  <c r="K40"/>
  <c r="H40"/>
  <c r="G40"/>
  <c r="F40"/>
  <c r="O39"/>
  <c r="J39"/>
  <c r="O38"/>
  <c r="J38"/>
  <c r="E38"/>
  <c r="O37"/>
  <c r="J37"/>
  <c r="E37"/>
  <c r="O36"/>
  <c r="J36"/>
  <c r="E36"/>
  <c r="O35"/>
  <c r="J35"/>
  <c r="E35"/>
  <c r="O34"/>
  <c r="J34"/>
  <c r="E34"/>
  <c r="O33"/>
  <c r="J33"/>
  <c r="E33"/>
  <c r="O32"/>
  <c r="J32"/>
  <c r="E32"/>
  <c r="O31"/>
  <c r="J31"/>
  <c r="E31"/>
  <c r="O30"/>
  <c r="J30"/>
  <c r="E30"/>
  <c r="O29"/>
  <c r="J29"/>
  <c r="E29"/>
  <c r="O28"/>
  <c r="J28"/>
  <c r="E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O17"/>
  <c r="J17"/>
  <c r="E17"/>
  <c r="O16"/>
  <c r="J16"/>
  <c r="E16"/>
  <c r="G10" i="9" l="1"/>
  <c r="C13"/>
  <c r="O40" i="8"/>
  <c r="E40"/>
  <c r="E11" i="9" l="1"/>
  <c r="E9"/>
  <c r="E10"/>
  <c r="E8"/>
</calcChain>
</file>

<file path=xl/sharedStrings.xml><?xml version="1.0" encoding="utf-8"?>
<sst xmlns="http://schemas.openxmlformats.org/spreadsheetml/2006/main" count="193" uniqueCount="166">
  <si>
    <t>всего- 867,25</t>
  </si>
  <si>
    <t>шт.ед.</t>
  </si>
  <si>
    <t>%</t>
  </si>
  <si>
    <t>физ.лица</t>
  </si>
  <si>
    <t>Заместитель по лечебно-профилактической работе Сыздык Р.Т.</t>
  </si>
  <si>
    <t>врачи</t>
  </si>
  <si>
    <t>ММП</t>
  </si>
  <si>
    <t>Общая практика</t>
  </si>
  <si>
    <r>
      <t xml:space="preserve">население - </t>
    </r>
    <r>
      <rPr>
        <b/>
        <sz val="11"/>
        <color theme="1"/>
        <rFont val="Times New Roman"/>
        <family val="1"/>
        <charset val="204"/>
      </rPr>
      <t>92149 человек</t>
    </r>
  </si>
  <si>
    <t>Заместитель по акушерству и гинекологии - Алпилам Ж.</t>
  </si>
  <si>
    <t>Отделение лучевой диагностики</t>
  </si>
  <si>
    <r>
      <t>в т.ч. дети до 1 года  -</t>
    </r>
    <r>
      <rPr>
        <b/>
        <sz val="11"/>
        <color theme="1"/>
        <rFont val="Times New Roman"/>
        <family val="1"/>
        <charset val="204"/>
      </rPr>
      <t xml:space="preserve">1331 </t>
    </r>
  </si>
  <si>
    <t>Инфекционный кабинет</t>
  </si>
  <si>
    <t>Дневной стационар</t>
  </si>
  <si>
    <t>Отделение скорой помощи</t>
  </si>
  <si>
    <t>Главный врач ГКП на ПХВ "Городская поликлиника" Сабатаева Г.З.</t>
  </si>
  <si>
    <t>Заместитель по детству - Балташева Г.Д.</t>
  </si>
  <si>
    <t>ЦСО</t>
  </si>
  <si>
    <t>Школьная медицина</t>
  </si>
  <si>
    <t xml:space="preserve">Наименование </t>
  </si>
  <si>
    <t>всего</t>
  </si>
  <si>
    <t xml:space="preserve">СМР </t>
  </si>
  <si>
    <t>Терапия</t>
  </si>
  <si>
    <t>ЦСЗ№2 (Саина</t>
  </si>
  <si>
    <t>ЦСЗ№2 (Боровской)</t>
  </si>
  <si>
    <t>ЦСЗ№1(пол-ка УВОВ)</t>
  </si>
  <si>
    <t>Консультативно-диагностические отделения №1,2,3</t>
  </si>
  <si>
    <t>Отделение профилактики и соц.помощи</t>
  </si>
  <si>
    <t xml:space="preserve">Лаборатория </t>
  </si>
  <si>
    <t>Противотуберкулезные кабинеты</t>
  </si>
  <si>
    <t>Отделение функциональной диагностики</t>
  </si>
  <si>
    <t>Отделение ЛФК,массажа и физио</t>
  </si>
  <si>
    <t>Процедурные кабинеты</t>
  </si>
  <si>
    <t>НКЛ кабинеты</t>
  </si>
  <si>
    <t>Педиатрия</t>
  </si>
  <si>
    <t>Гинекология</t>
  </si>
  <si>
    <t>МИАО</t>
  </si>
  <si>
    <t>СПП-служба поддержки пациентов -8,0 шт.ед.</t>
  </si>
  <si>
    <t>СУЧР-служба управлением человеческими ресурсами 5,0 шт.ед.</t>
  </si>
  <si>
    <t>отдел бух.учета и госзкупок-11,0 шт.ед.</t>
  </si>
  <si>
    <t>экономический отдел-4,5 шт.ед.</t>
  </si>
  <si>
    <t>Заместитель гл.врача по акушерству и гинекологии - 1 шт.ед.</t>
  </si>
  <si>
    <t>Заместитель гл.врача по детству-1 шт.ед.</t>
  </si>
  <si>
    <t>руководитель хозяйтсвенным персоналом- 1,0 шт.ед.</t>
  </si>
  <si>
    <t>Специалист по развитию гос.языка -1,25 шт.ед.</t>
  </si>
  <si>
    <t>Инженер-системотехник-1 шт.ед.</t>
  </si>
  <si>
    <t>Врачи -15,75 шт.ед.</t>
  </si>
  <si>
    <t>СМР-4,75 шт.ед.</t>
  </si>
  <si>
    <t>Инженер ТБ-1,0 шт.ед.</t>
  </si>
  <si>
    <t>Архивариус-1,0 шт.ед.</t>
  </si>
  <si>
    <t>Юрист-1,5 шт.ед.</t>
  </si>
  <si>
    <t>Метролог-1,0 шт.ед.</t>
  </si>
  <si>
    <t>Главная медсестра-1,0 шт.ед.</t>
  </si>
  <si>
    <t>Медсестра-менеджер-1,0 шт.ед.</t>
  </si>
  <si>
    <t>Экспедитор-1,5 шт.ед.</t>
  </si>
  <si>
    <t>Делопроизводитель (секретарь) -1,75 шт.ед.</t>
  </si>
  <si>
    <t>Завскладом-1,5 шт.ед.</t>
  </si>
  <si>
    <t>Прочий персонал ЗОЖ-14,5 шт.ед.</t>
  </si>
  <si>
    <t>Немедицинский персонал ЗОЖ-9,0 шт.ед.</t>
  </si>
  <si>
    <t>Психологи ЗОЖ-8,0 шт.ед.</t>
  </si>
  <si>
    <t>Водители -26,0 шт.ед.</t>
  </si>
  <si>
    <t>Завхоз-1,0 шт.ед.</t>
  </si>
  <si>
    <t>Электрик-1,5 шт.ед.</t>
  </si>
  <si>
    <t>Сантехник -2,0 шт.ед.</t>
  </si>
  <si>
    <t>Лифтер-1,5 шт.ед.</t>
  </si>
  <si>
    <t>Гладильщица -2,0 шт.ед.</t>
  </si>
  <si>
    <t>Гардеробщик-9,0 шт.ед.</t>
  </si>
  <si>
    <t>Сторожа -17,0 шт.ед.</t>
  </si>
  <si>
    <t>Психолог-4,0 шт.ед.</t>
  </si>
  <si>
    <t>Соц.работник-10,0 шт.ед.</t>
  </si>
  <si>
    <t>Рабочий по обсл.зд. -4,5 шт.ед.</t>
  </si>
  <si>
    <t>Механик-0,5 шт.ед.</t>
  </si>
  <si>
    <t>Плотник -1,5 шт.ед.</t>
  </si>
  <si>
    <t>Дворник-4,5 шт.ед.</t>
  </si>
  <si>
    <t>Главный врач-1,0 шт.ед.</t>
  </si>
  <si>
    <t>Зам.гл.врача по ЛПР-1,0 шт.ед.</t>
  </si>
  <si>
    <t>программист-4,0 шт.ед.</t>
  </si>
  <si>
    <t>ИТОГО</t>
  </si>
  <si>
    <t xml:space="preserve">Врачи с минусом АУП </t>
  </si>
  <si>
    <t>Наименование</t>
  </si>
  <si>
    <t xml:space="preserve">ММП </t>
  </si>
  <si>
    <t>Прочие</t>
  </si>
  <si>
    <t>АУП с плюсом 9,0 шт.ед.врачей+2,0 СМР</t>
  </si>
  <si>
    <t>%совм.</t>
  </si>
  <si>
    <t>Всего-188,0 шт.ед.</t>
  </si>
  <si>
    <t>Оперативное отд.</t>
  </si>
  <si>
    <r>
      <t xml:space="preserve">Центр формирования здорового образа жизни (ЗОЖ)- </t>
    </r>
    <r>
      <rPr>
        <b/>
        <sz val="11"/>
        <color theme="1"/>
        <rFont val="Times New Roman"/>
        <family val="1"/>
        <charset val="204"/>
      </rPr>
      <t xml:space="preserve">20,5 </t>
    </r>
    <r>
      <rPr>
        <sz val="11"/>
        <color theme="1"/>
        <rFont val="Times New Roman"/>
        <family val="1"/>
        <charset val="204"/>
      </rPr>
      <t>шт.ед.</t>
    </r>
  </si>
  <si>
    <r>
      <t>АУП-административно-управленческий персонал -</t>
    </r>
    <r>
      <rPr>
        <b/>
        <sz val="11"/>
        <color theme="1"/>
        <rFont val="Times New Roman"/>
        <family val="1"/>
        <charset val="204"/>
      </rPr>
      <t>51,0</t>
    </r>
    <r>
      <rPr>
        <sz val="11"/>
        <color theme="1"/>
        <rFont val="Times New Roman"/>
        <family val="1"/>
        <charset val="204"/>
      </rPr>
      <t xml:space="preserve"> шт.ед.</t>
    </r>
  </si>
  <si>
    <r>
      <t xml:space="preserve">Прочий персонал - </t>
    </r>
    <r>
      <rPr>
        <b/>
        <sz val="11"/>
        <color theme="1"/>
        <rFont val="Times New Roman"/>
        <family val="1"/>
        <charset val="204"/>
      </rPr>
      <t>116,5</t>
    </r>
    <r>
      <rPr>
        <sz val="11"/>
        <color theme="1"/>
        <rFont val="Times New Roman"/>
        <family val="1"/>
        <charset val="204"/>
      </rPr>
      <t xml:space="preserve"> шт.ед.</t>
    </r>
  </si>
  <si>
    <t>СМП с минусом 2,0 шт.ед.</t>
  </si>
  <si>
    <t>в т.ч. ваканс.</t>
  </si>
  <si>
    <t>прочий</t>
  </si>
  <si>
    <t>Заместитель по лечебно-диагностической работе - Сыздыкова Т.Е.</t>
  </si>
  <si>
    <t xml:space="preserve">Физиотерапевтический кабинет </t>
  </si>
  <si>
    <t>Аптека</t>
  </si>
  <si>
    <t>Пункт хранения крови</t>
  </si>
  <si>
    <t xml:space="preserve">Отделение приемного покоя </t>
  </si>
  <si>
    <t>Общебольничный персонал</t>
  </si>
  <si>
    <t>Палата интенсивной терапии - 3к.</t>
  </si>
  <si>
    <t>Хирургическое отделение - 11к.</t>
  </si>
  <si>
    <t>Терапевтическое отделение - 24к.</t>
  </si>
  <si>
    <t>Травматологическое отделение - 10к.</t>
  </si>
  <si>
    <t>Отделение беременных и рожениц - 5к.</t>
  </si>
  <si>
    <t>Педиатрическое отделение - 12к.</t>
  </si>
  <si>
    <t>Инфекционное отделение - 15к.</t>
  </si>
  <si>
    <t xml:space="preserve">Общая практика </t>
  </si>
  <si>
    <t xml:space="preserve">Гинекология </t>
  </si>
  <si>
    <t>Заместитель по ПМСП - Лищинская А.К.</t>
  </si>
  <si>
    <t>КДО</t>
  </si>
  <si>
    <t>Отделение проф.и соц-псих.помощи</t>
  </si>
  <si>
    <t>Параклиническое подразделение</t>
  </si>
  <si>
    <t xml:space="preserve">Отделение рентгенологическое и лучевой диагностики </t>
  </si>
  <si>
    <t xml:space="preserve">Школьная медицина </t>
  </si>
  <si>
    <t>Зам.гл.врача по ПМСП - 1,0 шт.ед.</t>
  </si>
  <si>
    <t>Зам.гл.врача по ЛДР-1,0 шт.ед.</t>
  </si>
  <si>
    <t>Руководитель СУЧР - 1,0 шт.ед.</t>
  </si>
  <si>
    <t>Главная медсестра - 1,0 шт.ед.</t>
  </si>
  <si>
    <t>Секретарь наблюдательного совета - 1,0 шт.ед.</t>
  </si>
  <si>
    <t>Юристконсульт - 1,0 шт.ед.</t>
  </si>
  <si>
    <t>Специалист по гос.языку - 1,0 шт.ед.</t>
  </si>
  <si>
    <t>Секретарь - 1,0 шт.ед.</t>
  </si>
  <si>
    <t>Инженер по ОТ и ТБ - 1,0 шт.ед.</t>
  </si>
  <si>
    <t>Дворник - 1,0 шт.ед.</t>
  </si>
  <si>
    <t>Повар - 3,0 шт.ед.</t>
  </si>
  <si>
    <t>Кух.рабочий - 1,0 шт.ед.</t>
  </si>
  <si>
    <t>Гардеробщик - 1,0 шт.ед.</t>
  </si>
  <si>
    <t>Главный врач ГКП на ПХВ "Аккольская районная больница" Акшалов С.Б.</t>
  </si>
  <si>
    <t>Председатель Н.С. ___________</t>
  </si>
  <si>
    <t>Руководитель ОУЗ ___________ Кисикова С.Д.</t>
  </si>
  <si>
    <t>Гл.врач: __________ Акшалов С.Б.</t>
  </si>
  <si>
    <t xml:space="preserve">                СОГЛАСОВАНО:</t>
  </si>
  <si>
    <t xml:space="preserve">               УТВЕРЖДАЮ:</t>
  </si>
  <si>
    <t>Отдел АИС</t>
  </si>
  <si>
    <t>Гл.бухгалтер - 1,0 шт.ед.</t>
  </si>
  <si>
    <t>Гд.экономист - 1,0 шт.ед.</t>
  </si>
  <si>
    <t>Электрик - 1,0 шт.ед.</t>
  </si>
  <si>
    <t>Машинист по стирке - 1,0 шт.ед.</t>
  </si>
  <si>
    <t>Рабочий по обслуживанию и тех.ремонту - 6,0 шт.ед.</t>
  </si>
  <si>
    <t>Зав.склад  - 2,0 шт.ед.</t>
  </si>
  <si>
    <t>Сторож - 4,0 шт.ед.</t>
  </si>
  <si>
    <t>Дневной стационар поликлиники (45к.)</t>
  </si>
  <si>
    <t>Дневной стационар села - 10к.</t>
  </si>
  <si>
    <t>Инспектор по СУЧР - 1,0 шт.ед.</t>
  </si>
  <si>
    <t>Шт.ед.</t>
  </si>
  <si>
    <t>физ.лиц.</t>
  </si>
  <si>
    <t xml:space="preserve">Врачи </t>
  </si>
  <si>
    <t>СМР</t>
  </si>
  <si>
    <t>МП</t>
  </si>
  <si>
    <t>ПП</t>
  </si>
  <si>
    <t>Итого:</t>
  </si>
  <si>
    <t>Прикрепленное население 26677</t>
  </si>
  <si>
    <t>Сеть МО:        РБ - 1, ВА - 5, МП - 21.</t>
  </si>
  <si>
    <t>ПМСП (ст.медсестра, прививочная, процедурная, химизатор, по забору мокроты , м/с медрегистратор)</t>
  </si>
  <si>
    <t>Механик - 1,0 шт.ед.</t>
  </si>
  <si>
    <t>Общая практика (ВА,МП)</t>
  </si>
  <si>
    <r>
      <t>АУП-административно-управленческий персонал -</t>
    </r>
    <r>
      <rPr>
        <b/>
        <sz val="11"/>
        <color theme="1"/>
        <rFont val="Times New Roman"/>
        <family val="1"/>
        <charset val="204"/>
      </rPr>
      <t xml:space="preserve">9,0 </t>
    </r>
    <r>
      <rPr>
        <sz val="11"/>
        <color theme="1"/>
        <rFont val="Times New Roman"/>
        <family val="1"/>
        <charset val="204"/>
      </rPr>
      <t>шт.ед. - 1,8%</t>
    </r>
  </si>
  <si>
    <t>% совм.</t>
  </si>
  <si>
    <t>Сторож-истопник ВА и МП - 8 шт.д.</t>
  </si>
  <si>
    <r>
      <t xml:space="preserve">Прочий персонал - </t>
    </r>
    <r>
      <rPr>
        <b/>
        <sz val="11"/>
        <color theme="1"/>
        <rFont val="Times New Roman"/>
        <family val="1"/>
        <charset val="204"/>
      </rPr>
      <t xml:space="preserve">52,0 </t>
    </r>
    <r>
      <rPr>
        <sz val="11"/>
        <color theme="1"/>
        <rFont val="Times New Roman"/>
        <family val="1"/>
        <charset val="204"/>
      </rPr>
      <t>шт.ед. - 10,6%</t>
    </r>
  </si>
  <si>
    <t>Всего-61,0 шт.ед.</t>
  </si>
  <si>
    <t>Вакансия</t>
  </si>
  <si>
    <t>Дневной стац. при стационаре -15к.</t>
  </si>
  <si>
    <t>Водитель - 6,0 шт.ед.</t>
  </si>
  <si>
    <t>Водитель ВА и МП- 8,0 шт.ед.</t>
  </si>
  <si>
    <t>Финансо - экономический блок - 5,0</t>
  </si>
  <si>
    <t>АУП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</si>
</sst>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/>
    <xf numFmtId="0" fontId="5" fillId="0" borderId="0" xfId="0" applyFont="1" applyBorder="1" applyAlignment="1"/>
    <xf numFmtId="164" fontId="4" fillId="0" borderId="1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164" fontId="5" fillId="0" borderId="1" xfId="0" applyNumberFormat="1" applyFont="1" applyBorder="1"/>
    <xf numFmtId="0" fontId="5" fillId="0" borderId="0" xfId="0" applyFont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4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/>
    <xf numFmtId="10" fontId="5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Alignment="1"/>
    <xf numFmtId="0" fontId="5" fillId="3" borderId="2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Стиль 1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10</xdr:row>
      <xdr:rowOff>0</xdr:rowOff>
    </xdr:from>
    <xdr:to>
      <xdr:col>11</xdr:col>
      <xdr:colOff>9525</xdr:colOff>
      <xdr:row>12</xdr:row>
      <xdr:rowOff>180975</xdr:rowOff>
    </xdr:to>
    <xdr:cxnSp macro="">
      <xdr:nvCxnSpPr>
        <xdr:cNvPr id="25" name="Прямая со стрелкой 24"/>
        <xdr:cNvCxnSpPr/>
      </xdr:nvCxnSpPr>
      <xdr:spPr>
        <a:xfrm flipH="1">
          <a:off x="2628901" y="1952625"/>
          <a:ext cx="3181349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10</xdr:row>
      <xdr:rowOff>9525</xdr:rowOff>
    </xdr:from>
    <xdr:to>
      <xdr:col>14</xdr:col>
      <xdr:colOff>514350</xdr:colOff>
      <xdr:row>12</xdr:row>
      <xdr:rowOff>171450</xdr:rowOff>
    </xdr:to>
    <xdr:cxnSp macro="">
      <xdr:nvCxnSpPr>
        <xdr:cNvPr id="31" name="Прямая со стрелкой 30"/>
        <xdr:cNvCxnSpPr/>
      </xdr:nvCxnSpPr>
      <xdr:spPr>
        <a:xfrm>
          <a:off x="5791200" y="1962150"/>
          <a:ext cx="205740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10</xdr:row>
      <xdr:rowOff>0</xdr:rowOff>
    </xdr:from>
    <xdr:to>
      <xdr:col>10</xdr:col>
      <xdr:colOff>600075</xdr:colOff>
      <xdr:row>13</xdr:row>
      <xdr:rowOff>0</xdr:rowOff>
    </xdr:to>
    <xdr:cxnSp macro="">
      <xdr:nvCxnSpPr>
        <xdr:cNvPr id="35" name="Прямая со стрелкой 34"/>
        <xdr:cNvCxnSpPr/>
      </xdr:nvCxnSpPr>
      <xdr:spPr>
        <a:xfrm>
          <a:off x="5791200" y="19526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10</xdr:row>
      <xdr:rowOff>9525</xdr:rowOff>
    </xdr:from>
    <xdr:to>
      <xdr:col>23</xdr:col>
      <xdr:colOff>0</xdr:colOff>
      <xdr:row>10</xdr:row>
      <xdr:rowOff>123825</xdr:rowOff>
    </xdr:to>
    <xdr:cxnSp macro="">
      <xdr:nvCxnSpPr>
        <xdr:cNvPr id="37" name="Прямая со стрелкой 36"/>
        <xdr:cNvCxnSpPr/>
      </xdr:nvCxnSpPr>
      <xdr:spPr>
        <a:xfrm>
          <a:off x="5791200" y="1962150"/>
          <a:ext cx="5238750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314325</xdr:colOff>
      <xdr:row>11</xdr:row>
      <xdr:rowOff>9525</xdr:rowOff>
    </xdr:from>
    <xdr:to>
      <xdr:col>24</xdr:col>
      <xdr:colOff>323850</xdr:colOff>
      <xdr:row>12</xdr:row>
      <xdr:rowOff>180975</xdr:rowOff>
    </xdr:to>
    <xdr:cxnSp macro="">
      <xdr:nvCxnSpPr>
        <xdr:cNvPr id="39" name="Прямая со стрелкой 38"/>
        <xdr:cNvCxnSpPr/>
      </xdr:nvCxnSpPr>
      <xdr:spPr>
        <a:xfrm flipH="1">
          <a:off x="11668125" y="2200275"/>
          <a:ext cx="952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11</xdr:row>
      <xdr:rowOff>0</xdr:rowOff>
    </xdr:from>
    <xdr:to>
      <xdr:col>24</xdr:col>
      <xdr:colOff>304800</xdr:colOff>
      <xdr:row>13</xdr:row>
      <xdr:rowOff>0</xdr:rowOff>
    </xdr:to>
    <xdr:cxnSp macro="">
      <xdr:nvCxnSpPr>
        <xdr:cNvPr id="41" name="Прямая со стрелкой 40"/>
        <xdr:cNvCxnSpPr/>
      </xdr:nvCxnSpPr>
      <xdr:spPr>
        <a:xfrm flipH="1">
          <a:off x="10210800" y="2190750"/>
          <a:ext cx="144780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295275</xdr:colOff>
      <xdr:row>10</xdr:row>
      <xdr:rowOff>228600</xdr:rowOff>
    </xdr:from>
    <xdr:to>
      <xdr:col>30</xdr:col>
      <xdr:colOff>0</xdr:colOff>
      <xdr:row>12</xdr:row>
      <xdr:rowOff>171450</xdr:rowOff>
    </xdr:to>
    <xdr:cxnSp macro="">
      <xdr:nvCxnSpPr>
        <xdr:cNvPr id="43" name="Прямая со стрелкой 42"/>
        <xdr:cNvCxnSpPr/>
      </xdr:nvCxnSpPr>
      <xdr:spPr>
        <a:xfrm>
          <a:off x="11649075" y="2181225"/>
          <a:ext cx="1743075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20</xdr:row>
      <xdr:rowOff>0</xdr:rowOff>
    </xdr:from>
    <xdr:to>
      <xdr:col>20</xdr:col>
      <xdr:colOff>38100</xdr:colOff>
      <xdr:row>22</xdr:row>
      <xdr:rowOff>0</xdr:rowOff>
    </xdr:to>
    <xdr:cxnSp macro="">
      <xdr:nvCxnSpPr>
        <xdr:cNvPr id="45" name="Прямая со стрелкой 44"/>
        <xdr:cNvCxnSpPr/>
      </xdr:nvCxnSpPr>
      <xdr:spPr>
        <a:xfrm flipH="1">
          <a:off x="10201275" y="4762500"/>
          <a:ext cx="9525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257175</xdr:colOff>
      <xdr:row>14</xdr:row>
      <xdr:rowOff>0</xdr:rowOff>
    </xdr:from>
    <xdr:to>
      <xdr:col>24</xdr:col>
      <xdr:colOff>257175</xdr:colOff>
      <xdr:row>15</xdr:row>
      <xdr:rowOff>9525</xdr:rowOff>
    </xdr:to>
    <xdr:cxnSp macro="">
      <xdr:nvCxnSpPr>
        <xdr:cNvPr id="47" name="Прямая со стрелкой 46"/>
        <xdr:cNvCxnSpPr/>
      </xdr:nvCxnSpPr>
      <xdr:spPr>
        <a:xfrm>
          <a:off x="11610975" y="3124200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600075</xdr:colOff>
      <xdr:row>13</xdr:row>
      <xdr:rowOff>542925</xdr:rowOff>
    </xdr:from>
    <xdr:to>
      <xdr:col>29</xdr:col>
      <xdr:colOff>600075</xdr:colOff>
      <xdr:row>16</xdr:row>
      <xdr:rowOff>9525</xdr:rowOff>
    </xdr:to>
    <xdr:cxnSp macro="">
      <xdr:nvCxnSpPr>
        <xdr:cNvPr id="49" name="Прямая со стрелкой 48"/>
        <xdr:cNvCxnSpPr/>
      </xdr:nvCxnSpPr>
      <xdr:spPr>
        <a:xfrm>
          <a:off x="13382625" y="3114675"/>
          <a:ext cx="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14</xdr:row>
      <xdr:rowOff>9525</xdr:rowOff>
    </xdr:from>
    <xdr:to>
      <xdr:col>18</xdr:col>
      <xdr:colOff>200025</xdr:colOff>
      <xdr:row>17</xdr:row>
      <xdr:rowOff>9525</xdr:rowOff>
    </xdr:to>
    <xdr:cxnSp macro="">
      <xdr:nvCxnSpPr>
        <xdr:cNvPr id="4" name="Прямая со стрелкой 3"/>
        <xdr:cNvCxnSpPr/>
      </xdr:nvCxnSpPr>
      <xdr:spPr>
        <a:xfrm>
          <a:off x="5876925" y="196215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314325</xdr:colOff>
      <xdr:row>15</xdr:row>
      <xdr:rowOff>9525</xdr:rowOff>
    </xdr:from>
    <xdr:to>
      <xdr:col>29</xdr:col>
      <xdr:colOff>323850</xdr:colOff>
      <xdr:row>16</xdr:row>
      <xdr:rowOff>180975</xdr:rowOff>
    </xdr:to>
    <xdr:cxnSp macro="">
      <xdr:nvCxnSpPr>
        <xdr:cNvPr id="6" name="Прямая со стрелкой 5"/>
        <xdr:cNvCxnSpPr/>
      </xdr:nvCxnSpPr>
      <xdr:spPr>
        <a:xfrm flipH="1">
          <a:off x="11668125" y="2200275"/>
          <a:ext cx="952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190503</xdr:colOff>
      <xdr:row>14</xdr:row>
      <xdr:rowOff>228600</xdr:rowOff>
    </xdr:from>
    <xdr:to>
      <xdr:col>27</xdr:col>
      <xdr:colOff>866776</xdr:colOff>
      <xdr:row>17</xdr:row>
      <xdr:rowOff>9523</xdr:rowOff>
    </xdr:to>
    <xdr:cxnSp macro="">
      <xdr:nvCxnSpPr>
        <xdr:cNvPr id="7" name="Прямая со стрелкой 6"/>
        <xdr:cNvCxnSpPr/>
      </xdr:nvCxnSpPr>
      <xdr:spPr>
        <a:xfrm rot="10800000" flipV="1">
          <a:off x="12125328" y="2562225"/>
          <a:ext cx="1000123" cy="4000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15</xdr:row>
      <xdr:rowOff>9525</xdr:rowOff>
    </xdr:from>
    <xdr:to>
      <xdr:col>33</xdr:col>
      <xdr:colOff>57150</xdr:colOff>
      <xdr:row>16</xdr:row>
      <xdr:rowOff>180975</xdr:rowOff>
    </xdr:to>
    <xdr:cxnSp macro="">
      <xdr:nvCxnSpPr>
        <xdr:cNvPr id="8" name="Прямая со стрелкой 7"/>
        <xdr:cNvCxnSpPr/>
      </xdr:nvCxnSpPr>
      <xdr:spPr>
        <a:xfrm>
          <a:off x="13620750" y="2581275"/>
          <a:ext cx="857250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257175</xdr:colOff>
      <xdr:row>18</xdr:row>
      <xdr:rowOff>0</xdr:rowOff>
    </xdr:from>
    <xdr:to>
      <xdr:col>29</xdr:col>
      <xdr:colOff>257175</xdr:colOff>
      <xdr:row>19</xdr:row>
      <xdr:rowOff>9525</xdr:rowOff>
    </xdr:to>
    <xdr:cxnSp macro="">
      <xdr:nvCxnSpPr>
        <xdr:cNvPr id="10" name="Прямая со стрелкой 9"/>
        <xdr:cNvCxnSpPr/>
      </xdr:nvCxnSpPr>
      <xdr:spPr>
        <a:xfrm>
          <a:off x="11610975" y="3124200"/>
          <a:ext cx="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14</xdr:row>
      <xdr:rowOff>19050</xdr:rowOff>
    </xdr:from>
    <xdr:to>
      <xdr:col>18</xdr:col>
      <xdr:colOff>190500</xdr:colOff>
      <xdr:row>17</xdr:row>
      <xdr:rowOff>0</xdr:rowOff>
    </xdr:to>
    <xdr:cxnSp macro="">
      <xdr:nvCxnSpPr>
        <xdr:cNvPr id="13" name="Прямая со стрелкой 12"/>
        <xdr:cNvCxnSpPr/>
      </xdr:nvCxnSpPr>
      <xdr:spPr>
        <a:xfrm flipH="1">
          <a:off x="3086100" y="1971675"/>
          <a:ext cx="278130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14</xdr:row>
      <xdr:rowOff>9525</xdr:rowOff>
    </xdr:from>
    <xdr:to>
      <xdr:col>26</xdr:col>
      <xdr:colOff>0</xdr:colOff>
      <xdr:row>14</xdr:row>
      <xdr:rowOff>57150</xdr:rowOff>
    </xdr:to>
    <xdr:cxnSp macro="">
      <xdr:nvCxnSpPr>
        <xdr:cNvPr id="17" name="Прямая со стрелкой 16"/>
        <xdr:cNvCxnSpPr/>
      </xdr:nvCxnSpPr>
      <xdr:spPr>
        <a:xfrm>
          <a:off x="9620250" y="1971675"/>
          <a:ext cx="270510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60;&#1077;&#1076;&#1086;&#1088;\d\&#1052;&#1086;&#1080;%20&#1076;&#1086;&#1082;&#1091;&#1084;&#1077;&#1085;&#1090;&#1099;\&#1060;&#1047;&#1055;%20&#1071;&#1053;&#1042;&#1040;&#1056;&#1068;%202000%20&#1043;&#1054;&#1044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4"/>
      <sheetName val="Лист5"/>
      <sheetName val="Лист8"/>
      <sheetName val="Лист10"/>
      <sheetName val="Лист9"/>
      <sheetName val="Лист7"/>
      <sheetName val="Лист6"/>
      <sheetName val="Лист3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workbookViewId="0">
      <selection activeCell="E28" sqref="E28"/>
    </sheetView>
  </sheetViews>
  <sheetFormatPr defaultRowHeight="15"/>
  <cols>
    <col min="1" max="2" width="9.140625" style="1"/>
    <col min="3" max="3" width="3.42578125" style="1" customWidth="1"/>
    <col min="4" max="4" width="5" style="1" customWidth="1"/>
    <col min="5" max="8" width="9.140625" style="1"/>
    <col min="9" max="9" width="5.42578125" style="1" customWidth="1"/>
    <col min="10" max="13" width="9.140625" style="1"/>
    <col min="14" max="14" width="4.7109375" style="1" customWidth="1"/>
    <col min="15" max="18" width="9.140625" style="1"/>
    <col min="19" max="20" width="3" style="1" customWidth="1"/>
    <col min="21" max="21" width="5" style="1" customWidth="1"/>
    <col min="22" max="22" width="3.7109375" style="1" customWidth="1"/>
    <col min="23" max="23" width="4.140625" style="1" customWidth="1"/>
    <col min="24" max="24" width="4.85546875" style="1" customWidth="1"/>
    <col min="25" max="25" width="17.7109375" style="1" customWidth="1"/>
    <col min="26" max="26" width="3.7109375" style="1" customWidth="1"/>
    <col min="27" max="27" width="2.85546875" style="1" hidden="1" customWidth="1"/>
    <col min="28" max="28" width="4.7109375" style="1" hidden="1" customWidth="1"/>
    <col min="29" max="29" width="9.140625" style="1" hidden="1" customWidth="1"/>
    <col min="30" max="16384" width="9.140625" style="1"/>
  </cols>
  <sheetData>
    <row r="1" spans="1:31">
      <c r="B1" s="3" t="s">
        <v>0</v>
      </c>
      <c r="R1" s="15"/>
      <c r="S1" s="5"/>
      <c r="T1" s="5"/>
      <c r="U1" s="5"/>
      <c r="V1" s="5"/>
      <c r="W1" s="5"/>
      <c r="X1" s="5"/>
      <c r="Y1" s="1" t="s">
        <v>8</v>
      </c>
      <c r="AB1" s="5"/>
      <c r="AC1" s="5"/>
      <c r="AD1" s="5"/>
      <c r="AE1" s="5"/>
    </row>
    <row r="2" spans="1:31" ht="15" customHeight="1">
      <c r="A2" s="72" t="s">
        <v>79</v>
      </c>
      <c r="B2" s="72"/>
      <c r="C2" s="72"/>
      <c r="D2" s="72"/>
      <c r="E2" s="12" t="s">
        <v>1</v>
      </c>
      <c r="F2" s="12" t="s">
        <v>1</v>
      </c>
      <c r="G2" s="9" t="s">
        <v>2</v>
      </c>
      <c r="H2" s="12" t="s">
        <v>3</v>
      </c>
      <c r="I2" s="72" t="s">
        <v>83</v>
      </c>
      <c r="J2" s="72"/>
      <c r="K2" s="15"/>
      <c r="L2" s="15"/>
      <c r="M2" s="15"/>
      <c r="N2" s="15"/>
      <c r="R2" s="74"/>
      <c r="S2" s="74"/>
      <c r="T2" s="74"/>
      <c r="U2" s="74"/>
      <c r="V2" s="74"/>
      <c r="W2" s="74"/>
      <c r="X2" s="74"/>
      <c r="Y2" s="1" t="s">
        <v>11</v>
      </c>
      <c r="AB2" s="15"/>
      <c r="AC2" s="15"/>
      <c r="AD2" s="15"/>
      <c r="AE2" s="15"/>
    </row>
    <row r="3" spans="1:31">
      <c r="A3" s="75" t="s">
        <v>78</v>
      </c>
      <c r="B3" s="75"/>
      <c r="C3" s="75"/>
      <c r="D3" s="75"/>
      <c r="E3" s="12">
        <v>185.5</v>
      </c>
      <c r="F3" s="12">
        <v>185.5</v>
      </c>
      <c r="G3" s="9">
        <v>21.4</v>
      </c>
      <c r="H3" s="12">
        <v>108</v>
      </c>
      <c r="I3" s="72">
        <v>1.7</v>
      </c>
      <c r="J3" s="72"/>
      <c r="K3" s="15"/>
      <c r="L3" s="15"/>
      <c r="M3" s="15"/>
      <c r="N3" s="6"/>
      <c r="R3" s="13"/>
      <c r="S3" s="13"/>
      <c r="T3" s="13"/>
      <c r="U3" s="13"/>
      <c r="V3" s="13"/>
      <c r="W3" s="74"/>
      <c r="X3" s="74"/>
      <c r="Y3" s="6"/>
      <c r="Z3" s="74"/>
      <c r="AA3" s="74"/>
      <c r="AB3" s="74"/>
      <c r="AC3" s="74"/>
      <c r="AD3" s="74"/>
      <c r="AE3" s="6"/>
    </row>
    <row r="4" spans="1:31">
      <c r="A4" s="75" t="s">
        <v>89</v>
      </c>
      <c r="B4" s="75"/>
      <c r="C4" s="75"/>
      <c r="D4" s="75"/>
      <c r="E4" s="12">
        <v>429.25</v>
      </c>
      <c r="F4" s="12">
        <v>429.25</v>
      </c>
      <c r="G4" s="9">
        <v>49.5</v>
      </c>
      <c r="H4" s="12">
        <v>375</v>
      </c>
      <c r="I4" s="72">
        <v>1.1000000000000001</v>
      </c>
      <c r="J4" s="72"/>
      <c r="K4" s="15"/>
      <c r="L4" s="15"/>
      <c r="M4" s="15"/>
      <c r="N4" s="6"/>
      <c r="R4" s="80"/>
      <c r="S4" s="80"/>
      <c r="T4" s="80"/>
      <c r="U4" s="80"/>
      <c r="V4" s="80"/>
      <c r="W4" s="74"/>
      <c r="X4" s="74"/>
      <c r="Y4" s="6"/>
      <c r="Z4" s="74"/>
      <c r="AA4" s="74"/>
      <c r="AB4" s="74"/>
      <c r="AC4" s="74"/>
      <c r="AD4" s="74"/>
      <c r="AE4" s="6"/>
    </row>
    <row r="5" spans="1:31">
      <c r="A5" s="75" t="s">
        <v>80</v>
      </c>
      <c r="B5" s="75"/>
      <c r="C5" s="75"/>
      <c r="D5" s="75"/>
      <c r="E5" s="14">
        <v>85</v>
      </c>
      <c r="F5" s="14">
        <v>85</v>
      </c>
      <c r="G5" s="9">
        <v>9.8000000000000007</v>
      </c>
      <c r="H5" s="12">
        <v>66</v>
      </c>
      <c r="I5" s="72">
        <v>1.2</v>
      </c>
      <c r="J5" s="72"/>
      <c r="K5" s="15"/>
      <c r="L5" s="15"/>
      <c r="M5" s="15"/>
      <c r="N5" s="6"/>
      <c r="R5" s="80"/>
      <c r="S5" s="80"/>
      <c r="T5" s="80"/>
      <c r="U5" s="80"/>
      <c r="V5" s="80"/>
      <c r="W5" s="82"/>
      <c r="X5" s="82"/>
      <c r="Y5" s="6"/>
      <c r="Z5" s="74"/>
      <c r="AA5" s="74"/>
      <c r="AB5" s="74"/>
      <c r="AC5" s="74"/>
      <c r="AD5" s="74"/>
      <c r="AE5" s="6"/>
    </row>
    <row r="6" spans="1:31">
      <c r="A6" s="75" t="s">
        <v>81</v>
      </c>
      <c r="B6" s="75"/>
      <c r="C6" s="75"/>
      <c r="D6" s="75"/>
      <c r="E6" s="12">
        <v>116.5</v>
      </c>
      <c r="F6" s="12">
        <v>116.5</v>
      </c>
      <c r="G6" s="9">
        <v>13.4</v>
      </c>
      <c r="H6" s="12">
        <v>114</v>
      </c>
      <c r="I6" s="73">
        <v>1</v>
      </c>
      <c r="J6" s="73"/>
      <c r="K6" s="15"/>
      <c r="L6" s="15"/>
      <c r="M6" s="15"/>
      <c r="N6" s="17"/>
      <c r="R6" s="80"/>
      <c r="S6" s="80"/>
      <c r="T6" s="80"/>
      <c r="U6" s="80"/>
      <c r="V6" s="80"/>
      <c r="W6" s="74"/>
      <c r="X6" s="74"/>
      <c r="Y6" s="6"/>
      <c r="Z6" s="74"/>
      <c r="AA6" s="74"/>
      <c r="AB6" s="74"/>
      <c r="AC6" s="74"/>
      <c r="AD6" s="74"/>
      <c r="AE6" s="17"/>
    </row>
    <row r="7" spans="1:31" ht="15" customHeight="1">
      <c r="A7" s="76" t="s">
        <v>82</v>
      </c>
      <c r="B7" s="76"/>
      <c r="C7" s="76"/>
      <c r="D7" s="76"/>
      <c r="E7" s="73">
        <v>51</v>
      </c>
      <c r="F7" s="73">
        <v>51</v>
      </c>
      <c r="G7" s="72">
        <v>5.9</v>
      </c>
      <c r="H7" s="77">
        <v>34</v>
      </c>
      <c r="I7" s="72">
        <v>1.5</v>
      </c>
      <c r="J7" s="72"/>
      <c r="K7" s="15"/>
      <c r="L7" s="15"/>
      <c r="M7" s="15"/>
      <c r="N7" s="74"/>
      <c r="O7" s="4"/>
      <c r="P7" s="4"/>
      <c r="Q7" s="4"/>
      <c r="R7" s="81"/>
      <c r="S7" s="81"/>
      <c r="T7" s="81"/>
      <c r="U7" s="81"/>
      <c r="V7" s="81"/>
      <c r="W7" s="82"/>
      <c r="X7" s="82"/>
      <c r="Y7" s="74"/>
      <c r="Z7" s="74"/>
      <c r="AA7" s="74"/>
      <c r="AB7" s="74"/>
      <c r="AC7" s="74"/>
      <c r="AD7" s="74"/>
      <c r="AE7" s="74"/>
    </row>
    <row r="8" spans="1:31">
      <c r="A8" s="76"/>
      <c r="B8" s="76"/>
      <c r="C8" s="76"/>
      <c r="D8" s="76"/>
      <c r="E8" s="73"/>
      <c r="F8" s="73"/>
      <c r="G8" s="72"/>
      <c r="H8" s="78"/>
      <c r="I8" s="72"/>
      <c r="J8" s="72"/>
      <c r="K8" s="15"/>
      <c r="L8" s="15"/>
      <c r="M8" s="15"/>
      <c r="N8" s="74"/>
      <c r="O8" s="18"/>
      <c r="P8" s="18"/>
      <c r="Q8" s="18"/>
      <c r="R8" s="81"/>
      <c r="S8" s="81"/>
      <c r="T8" s="81"/>
      <c r="U8" s="81"/>
      <c r="V8" s="81"/>
      <c r="W8" s="82"/>
      <c r="X8" s="82"/>
      <c r="Y8" s="74"/>
      <c r="Z8" s="74"/>
      <c r="AA8" s="74"/>
      <c r="AB8" s="74"/>
      <c r="AC8" s="74"/>
      <c r="AD8" s="74"/>
      <c r="AE8" s="74"/>
    </row>
    <row r="9" spans="1:31">
      <c r="A9" s="16"/>
      <c r="B9" s="16"/>
      <c r="C9" s="16"/>
      <c r="D9" s="16"/>
      <c r="E9" s="17"/>
      <c r="F9" s="17"/>
      <c r="G9" s="6"/>
      <c r="H9" s="15"/>
      <c r="I9" s="6"/>
      <c r="J9" s="6"/>
      <c r="K9" s="15"/>
      <c r="L9" s="15"/>
      <c r="M9" s="15"/>
      <c r="N9" s="6"/>
      <c r="O9" s="18"/>
      <c r="P9" s="18"/>
      <c r="Q9" s="18"/>
      <c r="R9" s="16"/>
      <c r="S9" s="16"/>
      <c r="T9" s="16"/>
      <c r="U9" s="16"/>
      <c r="V9" s="16"/>
      <c r="W9" s="17"/>
      <c r="X9" s="17"/>
      <c r="Y9" s="6"/>
      <c r="Z9" s="6"/>
      <c r="AA9" s="6"/>
      <c r="AB9" s="6"/>
      <c r="AC9" s="6"/>
      <c r="AD9" s="6"/>
      <c r="AE9" s="6"/>
    </row>
    <row r="10" spans="1:31" ht="18.75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</row>
    <row r="11" spans="1:31" ht="18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72" t="s">
        <v>84</v>
      </c>
      <c r="Y11" s="72"/>
      <c r="Z11" s="72"/>
      <c r="AA11" s="11"/>
      <c r="AB11" s="11"/>
      <c r="AC11" s="11"/>
      <c r="AD11" s="11"/>
      <c r="AE11" s="11"/>
    </row>
    <row r="12" spans="1:3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7"/>
      <c r="S12" s="7"/>
      <c r="T12" s="7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1:3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7"/>
      <c r="S13" s="7"/>
      <c r="T13" s="7"/>
      <c r="U13" s="7"/>
      <c r="V13" s="7"/>
      <c r="W13" s="7"/>
      <c r="X13" s="7"/>
      <c r="Y13" s="7"/>
      <c r="Z13" s="7"/>
      <c r="AA13" s="5"/>
      <c r="AB13" s="7"/>
      <c r="AC13" s="7"/>
    </row>
    <row r="14" spans="1:31" ht="43.5" customHeight="1">
      <c r="A14" s="90" t="s">
        <v>19</v>
      </c>
      <c r="B14" s="90"/>
      <c r="C14" s="90"/>
      <c r="D14" s="91"/>
      <c r="E14" s="86" t="s">
        <v>4</v>
      </c>
      <c r="F14" s="86"/>
      <c r="G14" s="86"/>
      <c r="H14" s="86"/>
      <c r="I14" s="91"/>
      <c r="J14" s="86" t="s">
        <v>16</v>
      </c>
      <c r="K14" s="86"/>
      <c r="L14" s="86"/>
      <c r="M14" s="86"/>
      <c r="N14" s="94"/>
      <c r="O14" s="86" t="s">
        <v>9</v>
      </c>
      <c r="P14" s="86"/>
      <c r="Q14" s="86"/>
      <c r="R14" s="86"/>
      <c r="S14" s="5"/>
      <c r="T14" s="76" t="s">
        <v>86</v>
      </c>
      <c r="U14" s="76"/>
      <c r="V14" s="5"/>
      <c r="W14" s="76" t="s">
        <v>87</v>
      </c>
      <c r="X14" s="76"/>
      <c r="Y14" s="76"/>
      <c r="Z14" s="5"/>
      <c r="AA14" s="5"/>
      <c r="AB14" s="5"/>
      <c r="AD14" s="76" t="s">
        <v>88</v>
      </c>
      <c r="AE14" s="76"/>
    </row>
    <row r="15" spans="1:31">
      <c r="A15" s="90"/>
      <c r="B15" s="90"/>
      <c r="C15" s="90"/>
      <c r="D15" s="92"/>
      <c r="E15" s="23" t="s">
        <v>20</v>
      </c>
      <c r="F15" s="23" t="s">
        <v>5</v>
      </c>
      <c r="G15" s="23" t="s">
        <v>21</v>
      </c>
      <c r="H15" s="23" t="s">
        <v>6</v>
      </c>
      <c r="I15" s="92"/>
      <c r="J15" s="23" t="s">
        <v>20</v>
      </c>
      <c r="K15" s="23" t="s">
        <v>5</v>
      </c>
      <c r="L15" s="23" t="s">
        <v>21</v>
      </c>
      <c r="M15" s="23" t="s">
        <v>6</v>
      </c>
      <c r="N15" s="95"/>
      <c r="O15" s="23" t="s">
        <v>20</v>
      </c>
      <c r="P15" s="23" t="s">
        <v>5</v>
      </c>
      <c r="Q15" s="23" t="s">
        <v>21</v>
      </c>
      <c r="R15" s="23" t="s">
        <v>6</v>
      </c>
      <c r="S15" s="19"/>
      <c r="T15" s="76"/>
      <c r="U15" s="76"/>
      <c r="V15" s="19"/>
      <c r="W15" s="20"/>
      <c r="X15" s="20"/>
      <c r="Y15" s="20"/>
      <c r="Z15" s="5"/>
      <c r="AA15" s="5"/>
      <c r="AB15" s="5"/>
      <c r="AD15" s="20"/>
      <c r="AE15" s="20"/>
    </row>
    <row r="16" spans="1:31">
      <c r="A16" s="84" t="s">
        <v>22</v>
      </c>
      <c r="B16" s="84"/>
      <c r="C16" s="84"/>
      <c r="D16" s="92"/>
      <c r="E16" s="2">
        <f>F16+G16+H16+I16</f>
        <v>48</v>
      </c>
      <c r="F16" s="2">
        <v>14.5</v>
      </c>
      <c r="G16" s="2">
        <v>27.5</v>
      </c>
      <c r="H16" s="2">
        <v>6</v>
      </c>
      <c r="I16" s="92"/>
      <c r="J16" s="2">
        <f>K16+L16+M16</f>
        <v>0</v>
      </c>
      <c r="K16" s="2"/>
      <c r="L16" s="2"/>
      <c r="M16" s="2"/>
      <c r="N16" s="95"/>
      <c r="O16" s="2">
        <f>P16+Q16+R16</f>
        <v>5</v>
      </c>
      <c r="P16" s="2">
        <v>2</v>
      </c>
      <c r="Q16" s="2">
        <v>3</v>
      </c>
      <c r="R16" s="2"/>
      <c r="S16" s="5"/>
      <c r="T16" s="76"/>
      <c r="U16" s="76"/>
      <c r="V16" s="5"/>
      <c r="W16" s="76" t="s">
        <v>74</v>
      </c>
      <c r="X16" s="76"/>
      <c r="Y16" s="76"/>
      <c r="Z16" s="5"/>
      <c r="AA16" s="5"/>
      <c r="AB16" s="5"/>
      <c r="AD16" s="20"/>
      <c r="AE16" s="20"/>
    </row>
    <row r="17" spans="1:31" ht="27.75" customHeight="1">
      <c r="A17" s="84" t="s">
        <v>7</v>
      </c>
      <c r="B17" s="84"/>
      <c r="C17" s="84"/>
      <c r="D17" s="92"/>
      <c r="E17" s="2">
        <f t="shared" ref="E17:E38" si="0">F17+G17+H17+I17</f>
        <v>40.75</v>
      </c>
      <c r="F17" s="2">
        <v>9.25</v>
      </c>
      <c r="G17" s="2">
        <v>25.5</v>
      </c>
      <c r="H17" s="2">
        <v>6</v>
      </c>
      <c r="I17" s="92"/>
      <c r="J17" s="2">
        <f t="shared" ref="J17:J40" si="1">K17+L17+M17</f>
        <v>16</v>
      </c>
      <c r="K17" s="2">
        <v>4</v>
      </c>
      <c r="L17" s="2">
        <v>12</v>
      </c>
      <c r="M17" s="2"/>
      <c r="N17" s="95"/>
      <c r="O17" s="2">
        <f t="shared" ref="O17:O40" si="2">P17+Q17+R17</f>
        <v>5</v>
      </c>
      <c r="P17" s="2">
        <v>2</v>
      </c>
      <c r="Q17" s="2">
        <v>3</v>
      </c>
      <c r="R17" s="2"/>
      <c r="S17" s="5"/>
      <c r="T17" s="76"/>
      <c r="U17" s="76"/>
      <c r="V17" s="5"/>
      <c r="W17" s="76" t="s">
        <v>75</v>
      </c>
      <c r="X17" s="76"/>
      <c r="Y17" s="76"/>
      <c r="Z17" s="5"/>
      <c r="AA17" s="5"/>
      <c r="AB17" s="5"/>
      <c r="AD17" s="83" t="s">
        <v>57</v>
      </c>
      <c r="AE17" s="83"/>
    </row>
    <row r="18" spans="1:31" ht="29.25" customHeight="1">
      <c r="A18" s="87" t="s">
        <v>34</v>
      </c>
      <c r="B18" s="88"/>
      <c r="C18" s="89"/>
      <c r="D18" s="92"/>
      <c r="E18" s="2">
        <f t="shared" si="0"/>
        <v>0</v>
      </c>
      <c r="F18" s="2"/>
      <c r="G18" s="2"/>
      <c r="H18" s="2"/>
      <c r="I18" s="92"/>
      <c r="J18" s="2">
        <f t="shared" si="1"/>
        <v>55.75</v>
      </c>
      <c r="K18" s="2">
        <v>20.75</v>
      </c>
      <c r="L18" s="2">
        <v>30.5</v>
      </c>
      <c r="M18" s="2">
        <v>4.5</v>
      </c>
      <c r="N18" s="95"/>
      <c r="O18" s="2">
        <f t="shared" si="2"/>
        <v>0</v>
      </c>
      <c r="P18" s="2"/>
      <c r="Q18" s="2"/>
      <c r="R18" s="2"/>
      <c r="S18" s="20"/>
      <c r="T18" s="76"/>
      <c r="U18" s="76"/>
      <c r="V18" s="20"/>
      <c r="W18" s="76" t="s">
        <v>42</v>
      </c>
      <c r="X18" s="76"/>
      <c r="Y18" s="76"/>
      <c r="Z18" s="5"/>
      <c r="AA18" s="5"/>
      <c r="AB18" s="5"/>
      <c r="AD18" s="83" t="s">
        <v>58</v>
      </c>
      <c r="AE18" s="83"/>
    </row>
    <row r="19" spans="1:31">
      <c r="A19" s="87" t="s">
        <v>35</v>
      </c>
      <c r="B19" s="88"/>
      <c r="C19" s="89"/>
      <c r="D19" s="92"/>
      <c r="E19" s="2">
        <f t="shared" si="0"/>
        <v>0</v>
      </c>
      <c r="F19" s="2"/>
      <c r="G19" s="2"/>
      <c r="H19" s="2"/>
      <c r="I19" s="92"/>
      <c r="J19" s="2">
        <f t="shared" si="1"/>
        <v>0</v>
      </c>
      <c r="K19" s="2"/>
      <c r="L19" s="2"/>
      <c r="M19" s="2"/>
      <c r="N19" s="95"/>
      <c r="O19" s="2">
        <f t="shared" si="2"/>
        <v>13</v>
      </c>
      <c r="P19" s="2">
        <v>3.25</v>
      </c>
      <c r="Q19" s="2">
        <v>6.25</v>
      </c>
      <c r="R19" s="2">
        <v>3.5</v>
      </c>
      <c r="S19" s="5"/>
      <c r="T19" s="76"/>
      <c r="U19" s="76"/>
      <c r="V19" s="5"/>
      <c r="W19" s="83" t="s">
        <v>41</v>
      </c>
      <c r="X19" s="83"/>
      <c r="Y19" s="83"/>
      <c r="Z19" s="5"/>
      <c r="AA19" s="5"/>
      <c r="AB19" s="5"/>
      <c r="AD19" s="83"/>
      <c r="AE19" s="83"/>
    </row>
    <row r="20" spans="1:31" ht="27" customHeight="1">
      <c r="A20" s="84" t="s">
        <v>23</v>
      </c>
      <c r="B20" s="84"/>
      <c r="C20" s="84"/>
      <c r="D20" s="92"/>
      <c r="E20" s="2">
        <f t="shared" si="0"/>
        <v>32</v>
      </c>
      <c r="F20" s="2">
        <v>6</v>
      </c>
      <c r="G20" s="21">
        <v>22</v>
      </c>
      <c r="H20" s="2">
        <v>4</v>
      </c>
      <c r="I20" s="92"/>
      <c r="J20" s="2">
        <f t="shared" si="1"/>
        <v>9.5</v>
      </c>
      <c r="K20" s="2">
        <v>2.5</v>
      </c>
      <c r="L20" s="2">
        <v>7</v>
      </c>
      <c r="M20" s="2"/>
      <c r="N20" s="95"/>
      <c r="O20" s="2">
        <f t="shared" si="2"/>
        <v>3</v>
      </c>
      <c r="P20" s="2">
        <v>1</v>
      </c>
      <c r="Q20" s="2">
        <v>2</v>
      </c>
      <c r="R20" s="2"/>
      <c r="S20" s="5"/>
      <c r="T20" s="76"/>
      <c r="U20" s="76"/>
      <c r="V20" s="5"/>
      <c r="W20" s="83"/>
      <c r="X20" s="83"/>
      <c r="Y20" s="83"/>
      <c r="Z20" s="5"/>
      <c r="AA20" s="5"/>
      <c r="AB20" s="5"/>
      <c r="AD20" s="83" t="s">
        <v>59</v>
      </c>
      <c r="AE20" s="83"/>
    </row>
    <row r="21" spans="1:31" ht="15" customHeight="1">
      <c r="A21" s="84" t="s">
        <v>24</v>
      </c>
      <c r="B21" s="84"/>
      <c r="C21" s="84"/>
      <c r="D21" s="92"/>
      <c r="E21" s="2">
        <f t="shared" si="0"/>
        <v>30</v>
      </c>
      <c r="F21" s="2">
        <v>6</v>
      </c>
      <c r="G21" s="2">
        <v>21.5</v>
      </c>
      <c r="H21" s="2">
        <v>2.5</v>
      </c>
      <c r="I21" s="92"/>
      <c r="J21" s="2">
        <f t="shared" si="1"/>
        <v>11</v>
      </c>
      <c r="K21" s="2">
        <v>3</v>
      </c>
      <c r="L21" s="2">
        <v>8</v>
      </c>
      <c r="M21" s="2"/>
      <c r="N21" s="95"/>
      <c r="O21" s="2">
        <f t="shared" si="2"/>
        <v>3</v>
      </c>
      <c r="P21" s="2">
        <v>1</v>
      </c>
      <c r="Q21" s="2">
        <v>2</v>
      </c>
      <c r="R21" s="2"/>
      <c r="S21" s="5"/>
      <c r="T21" s="5"/>
      <c r="U21" s="5"/>
      <c r="V21" s="5"/>
      <c r="W21" s="76" t="s">
        <v>37</v>
      </c>
      <c r="X21" s="76"/>
      <c r="Y21" s="76"/>
      <c r="Z21" s="5"/>
      <c r="AA21" s="5"/>
      <c r="AB21" s="5"/>
      <c r="AD21" s="76" t="s">
        <v>60</v>
      </c>
      <c r="AE21" s="76"/>
    </row>
    <row r="22" spans="1:31" ht="15" customHeight="1">
      <c r="A22" s="85" t="s">
        <v>25</v>
      </c>
      <c r="B22" s="85"/>
      <c r="C22" s="85"/>
      <c r="D22" s="92"/>
      <c r="E22" s="2">
        <f t="shared" si="0"/>
        <v>46</v>
      </c>
      <c r="F22" s="2">
        <v>14</v>
      </c>
      <c r="G22" s="2">
        <v>21.5</v>
      </c>
      <c r="H22" s="2">
        <v>10.5</v>
      </c>
      <c r="I22" s="92"/>
      <c r="J22" s="2">
        <f t="shared" si="1"/>
        <v>0</v>
      </c>
      <c r="K22" s="2"/>
      <c r="L22" s="2"/>
      <c r="M22" s="2"/>
      <c r="N22" s="95"/>
      <c r="O22" s="2">
        <f t="shared" si="2"/>
        <v>3</v>
      </c>
      <c r="P22" s="2">
        <v>1</v>
      </c>
      <c r="Q22" s="2">
        <v>2</v>
      </c>
      <c r="R22" s="2"/>
      <c r="S22" s="20"/>
      <c r="T22" s="20"/>
      <c r="U22" s="20"/>
      <c r="V22" s="20"/>
      <c r="W22" s="76"/>
      <c r="X22" s="76"/>
      <c r="Y22" s="76"/>
      <c r="Z22" s="5"/>
      <c r="AA22" s="5"/>
      <c r="AB22" s="5"/>
      <c r="AD22" s="76"/>
      <c r="AE22" s="76"/>
    </row>
    <row r="23" spans="1:31" ht="43.5" customHeight="1">
      <c r="A23" s="84" t="s">
        <v>26</v>
      </c>
      <c r="B23" s="84"/>
      <c r="C23" s="84"/>
      <c r="D23" s="92"/>
      <c r="E23" s="2">
        <f t="shared" si="0"/>
        <v>106.5</v>
      </c>
      <c r="F23" s="2">
        <v>39.25</v>
      </c>
      <c r="G23" s="2">
        <v>53.25</v>
      </c>
      <c r="H23" s="2">
        <v>14</v>
      </c>
      <c r="I23" s="92"/>
      <c r="J23" s="2">
        <f t="shared" si="1"/>
        <v>0</v>
      </c>
      <c r="K23" s="2"/>
      <c r="L23" s="2"/>
      <c r="M23" s="2"/>
      <c r="N23" s="95"/>
      <c r="O23" s="2">
        <f t="shared" si="2"/>
        <v>0</v>
      </c>
      <c r="P23" s="2"/>
      <c r="Q23" s="2"/>
      <c r="R23" s="2"/>
      <c r="S23" s="5"/>
      <c r="T23" s="76" t="s">
        <v>46</v>
      </c>
      <c r="U23" s="76"/>
      <c r="V23" s="5"/>
      <c r="W23" s="83" t="s">
        <v>38</v>
      </c>
      <c r="X23" s="83"/>
      <c r="Y23" s="83"/>
      <c r="Z23" s="5"/>
      <c r="AA23" s="5"/>
      <c r="AB23" s="5"/>
      <c r="AD23" s="76" t="s">
        <v>71</v>
      </c>
      <c r="AE23" s="76"/>
    </row>
    <row r="24" spans="1:31" ht="45.75" customHeight="1">
      <c r="A24" s="84" t="s">
        <v>27</v>
      </c>
      <c r="B24" s="84"/>
      <c r="C24" s="84"/>
      <c r="D24" s="92"/>
      <c r="E24" s="2">
        <f t="shared" si="0"/>
        <v>13.25</v>
      </c>
      <c r="F24" s="2">
        <v>0.25</v>
      </c>
      <c r="G24" s="2">
        <v>11</v>
      </c>
      <c r="H24" s="2">
        <v>2</v>
      </c>
      <c r="I24" s="92"/>
      <c r="J24" s="2">
        <f t="shared" si="1"/>
        <v>0</v>
      </c>
      <c r="K24" s="2"/>
      <c r="L24" s="2"/>
      <c r="M24" s="2"/>
      <c r="N24" s="95"/>
      <c r="O24" s="2">
        <f t="shared" si="2"/>
        <v>4</v>
      </c>
      <c r="P24" s="2"/>
      <c r="Q24" s="2">
        <v>4</v>
      </c>
      <c r="R24" s="2"/>
      <c r="S24" s="5"/>
      <c r="T24" s="76" t="s">
        <v>47</v>
      </c>
      <c r="U24" s="76"/>
      <c r="V24" s="5"/>
      <c r="W24" s="83" t="s">
        <v>39</v>
      </c>
      <c r="X24" s="83"/>
      <c r="Y24" s="83"/>
      <c r="Z24" s="5"/>
      <c r="AA24" s="5"/>
      <c r="AB24" s="5"/>
      <c r="AD24" s="76" t="s">
        <v>61</v>
      </c>
      <c r="AE24" s="76"/>
    </row>
    <row r="25" spans="1:31" ht="32.25" customHeight="1">
      <c r="A25" s="84" t="s">
        <v>10</v>
      </c>
      <c r="B25" s="84"/>
      <c r="C25" s="84"/>
      <c r="D25" s="92"/>
      <c r="E25" s="2">
        <f t="shared" si="0"/>
        <v>40.25</v>
      </c>
      <c r="F25" s="2">
        <v>11.75</v>
      </c>
      <c r="G25" s="2">
        <v>23.5</v>
      </c>
      <c r="H25" s="2">
        <v>5</v>
      </c>
      <c r="I25" s="92"/>
      <c r="J25" s="2">
        <f t="shared" si="1"/>
        <v>0</v>
      </c>
      <c r="K25" s="2"/>
      <c r="L25" s="2"/>
      <c r="M25" s="2"/>
      <c r="N25" s="95"/>
      <c r="O25" s="2">
        <f t="shared" si="2"/>
        <v>0</v>
      </c>
      <c r="P25" s="2"/>
      <c r="Q25" s="2"/>
      <c r="R25" s="2"/>
      <c r="S25" s="5"/>
      <c r="T25" s="5"/>
      <c r="U25" s="5"/>
      <c r="V25" s="5"/>
      <c r="W25" s="76" t="s">
        <v>40</v>
      </c>
      <c r="X25" s="76"/>
      <c r="Y25" s="76"/>
      <c r="Z25" s="5"/>
      <c r="AA25" s="5"/>
      <c r="AB25" s="5"/>
      <c r="AD25" s="76" t="s">
        <v>70</v>
      </c>
      <c r="AE25" s="76"/>
    </row>
    <row r="26" spans="1:31" ht="15" customHeight="1">
      <c r="A26" s="84" t="s">
        <v>28</v>
      </c>
      <c r="B26" s="84"/>
      <c r="C26" s="84"/>
      <c r="D26" s="92"/>
      <c r="E26" s="2">
        <f t="shared" si="0"/>
        <v>26.75</v>
      </c>
      <c r="F26" s="2">
        <v>5.5</v>
      </c>
      <c r="G26" s="2">
        <v>15.25</v>
      </c>
      <c r="H26" s="2">
        <v>6</v>
      </c>
      <c r="I26" s="92"/>
      <c r="J26" s="2">
        <f t="shared" si="1"/>
        <v>2.5</v>
      </c>
      <c r="K26" s="2"/>
      <c r="L26" s="2">
        <v>2</v>
      </c>
      <c r="M26" s="2">
        <v>0.5</v>
      </c>
      <c r="N26" s="95"/>
      <c r="O26" s="2">
        <f t="shared" si="2"/>
        <v>3.25</v>
      </c>
      <c r="P26" s="2"/>
      <c r="Q26" s="2">
        <v>2.5</v>
      </c>
      <c r="R26" s="2">
        <v>0.75</v>
      </c>
      <c r="S26" s="5"/>
      <c r="T26" s="5"/>
      <c r="U26" s="5"/>
      <c r="V26" s="5"/>
      <c r="W26" s="76" t="s">
        <v>43</v>
      </c>
      <c r="X26" s="76"/>
      <c r="Y26" s="76"/>
      <c r="Z26" s="5"/>
      <c r="AA26" s="5"/>
      <c r="AB26" s="5"/>
      <c r="AD26" s="76" t="s">
        <v>62</v>
      </c>
      <c r="AE26" s="76"/>
    </row>
    <row r="27" spans="1:31" ht="29.25" customHeight="1">
      <c r="A27" s="84" t="s">
        <v>12</v>
      </c>
      <c r="B27" s="84"/>
      <c r="C27" s="84"/>
      <c r="D27" s="92"/>
      <c r="E27" s="2">
        <f t="shared" si="0"/>
        <v>4</v>
      </c>
      <c r="F27" s="2">
        <v>1.5</v>
      </c>
      <c r="G27" s="2">
        <v>1.5</v>
      </c>
      <c r="H27" s="2">
        <v>1</v>
      </c>
      <c r="I27" s="92"/>
      <c r="J27" s="2">
        <f t="shared" si="1"/>
        <v>1</v>
      </c>
      <c r="K27" s="2">
        <v>0.5</v>
      </c>
      <c r="L27" s="2">
        <v>0.5</v>
      </c>
      <c r="M27" s="2"/>
      <c r="N27" s="95"/>
      <c r="O27" s="2">
        <f t="shared" si="2"/>
        <v>0</v>
      </c>
      <c r="P27" s="2"/>
      <c r="Q27" s="2"/>
      <c r="R27" s="2"/>
      <c r="S27" s="5"/>
      <c r="T27" s="5"/>
      <c r="U27" s="5"/>
      <c r="V27" s="5"/>
      <c r="W27" s="76"/>
      <c r="X27" s="76"/>
      <c r="Y27" s="76"/>
      <c r="Z27" s="5"/>
      <c r="AA27" s="5"/>
      <c r="AB27" s="5"/>
      <c r="AD27" s="76" t="s">
        <v>63</v>
      </c>
      <c r="AE27" s="76"/>
    </row>
    <row r="28" spans="1:31" ht="15" customHeight="1">
      <c r="A28" s="84" t="s">
        <v>13</v>
      </c>
      <c r="B28" s="84"/>
      <c r="C28" s="84"/>
      <c r="D28" s="92"/>
      <c r="E28" s="2">
        <f t="shared" si="0"/>
        <v>12</v>
      </c>
      <c r="F28" s="2">
        <v>4.5</v>
      </c>
      <c r="G28" s="2">
        <v>4.5</v>
      </c>
      <c r="H28" s="2">
        <v>3</v>
      </c>
      <c r="I28" s="92"/>
      <c r="J28" s="2">
        <f t="shared" si="1"/>
        <v>4.5</v>
      </c>
      <c r="K28" s="2">
        <v>1.5</v>
      </c>
      <c r="L28" s="2">
        <v>2</v>
      </c>
      <c r="M28" s="2">
        <v>1</v>
      </c>
      <c r="N28" s="95"/>
      <c r="O28" s="2">
        <f t="shared" si="2"/>
        <v>4.5</v>
      </c>
      <c r="P28" s="2">
        <v>1.5</v>
      </c>
      <c r="Q28" s="2">
        <v>1.5</v>
      </c>
      <c r="R28" s="2">
        <v>1.5</v>
      </c>
      <c r="S28" s="5"/>
      <c r="T28" s="5"/>
      <c r="U28" s="5"/>
      <c r="V28" s="5"/>
      <c r="W28" s="76" t="s">
        <v>55</v>
      </c>
      <c r="X28" s="76"/>
      <c r="Y28" s="76"/>
      <c r="Z28" s="5"/>
      <c r="AA28" s="5"/>
      <c r="AB28" s="5"/>
      <c r="AD28" s="76" t="s">
        <v>64</v>
      </c>
      <c r="AE28" s="76"/>
    </row>
    <row r="29" spans="1:31" ht="28.5" customHeight="1">
      <c r="A29" s="84" t="s">
        <v>29</v>
      </c>
      <c r="B29" s="84"/>
      <c r="C29" s="84"/>
      <c r="D29" s="92"/>
      <c r="E29" s="2">
        <f t="shared" si="0"/>
        <v>10.5</v>
      </c>
      <c r="F29" s="2">
        <v>3.5</v>
      </c>
      <c r="G29" s="2">
        <v>4.5</v>
      </c>
      <c r="H29" s="2">
        <v>2.5</v>
      </c>
      <c r="I29" s="92"/>
      <c r="J29" s="2">
        <f t="shared" si="1"/>
        <v>2</v>
      </c>
      <c r="K29" s="2">
        <v>1</v>
      </c>
      <c r="L29" s="2">
        <v>1</v>
      </c>
      <c r="M29" s="2"/>
      <c r="N29" s="95"/>
      <c r="O29" s="2">
        <f t="shared" si="2"/>
        <v>0</v>
      </c>
      <c r="P29" s="2"/>
      <c r="Q29" s="2"/>
      <c r="R29" s="2"/>
      <c r="S29" s="5"/>
      <c r="T29" s="5"/>
      <c r="U29" s="5"/>
      <c r="V29" s="5"/>
      <c r="W29" s="76"/>
      <c r="X29" s="76"/>
      <c r="Y29" s="76"/>
      <c r="Z29" s="5"/>
      <c r="AA29" s="5"/>
      <c r="AB29" s="5"/>
      <c r="AD29" s="76" t="s">
        <v>65</v>
      </c>
      <c r="AE29" s="76"/>
    </row>
    <row r="30" spans="1:31" ht="41.25" customHeight="1">
      <c r="A30" s="84" t="s">
        <v>30</v>
      </c>
      <c r="B30" s="84"/>
      <c r="C30" s="84"/>
      <c r="D30" s="92"/>
      <c r="E30" s="2">
        <f t="shared" si="0"/>
        <v>14.5</v>
      </c>
      <c r="F30" s="2">
        <v>3.75</v>
      </c>
      <c r="G30" s="2">
        <v>8.25</v>
      </c>
      <c r="H30" s="2">
        <v>2.5</v>
      </c>
      <c r="I30" s="92"/>
      <c r="J30" s="2">
        <f t="shared" si="1"/>
        <v>0</v>
      </c>
      <c r="K30" s="2"/>
      <c r="L30" s="2"/>
      <c r="M30" s="2"/>
      <c r="N30" s="95"/>
      <c r="O30" s="2">
        <f t="shared" si="2"/>
        <v>0</v>
      </c>
      <c r="P30" s="2"/>
      <c r="Q30" s="2"/>
      <c r="R30" s="2"/>
      <c r="S30" s="5"/>
      <c r="T30" s="5"/>
      <c r="U30" s="5"/>
      <c r="V30" s="5"/>
      <c r="W30" s="76" t="s">
        <v>44</v>
      </c>
      <c r="X30" s="76"/>
      <c r="Y30" s="76"/>
      <c r="Z30" s="5"/>
      <c r="AA30" s="5"/>
      <c r="AB30" s="5"/>
      <c r="AD30" s="76" t="s">
        <v>66</v>
      </c>
      <c r="AE30" s="76"/>
    </row>
    <row r="31" spans="1:31" ht="28.5" customHeight="1">
      <c r="A31" s="84" t="s">
        <v>31</v>
      </c>
      <c r="B31" s="84"/>
      <c r="C31" s="84"/>
      <c r="D31" s="92"/>
      <c r="E31" s="2">
        <f t="shared" si="0"/>
        <v>17.25</v>
      </c>
      <c r="F31" s="2">
        <v>2</v>
      </c>
      <c r="G31" s="2">
        <v>11.5</v>
      </c>
      <c r="H31" s="2">
        <v>3.75</v>
      </c>
      <c r="I31" s="92"/>
      <c r="J31" s="2">
        <f t="shared" si="1"/>
        <v>2.5</v>
      </c>
      <c r="K31" s="2"/>
      <c r="L31" s="2">
        <v>2.5</v>
      </c>
      <c r="M31" s="2"/>
      <c r="N31" s="95"/>
      <c r="O31" s="2">
        <f t="shared" si="2"/>
        <v>0.5</v>
      </c>
      <c r="P31" s="2"/>
      <c r="Q31" s="2">
        <v>0.5</v>
      </c>
      <c r="R31" s="2"/>
      <c r="S31" s="5"/>
      <c r="T31" s="5"/>
      <c r="U31" s="5"/>
      <c r="V31" s="5"/>
      <c r="W31" s="76" t="s">
        <v>45</v>
      </c>
      <c r="X31" s="76"/>
      <c r="Y31" s="76"/>
      <c r="Z31" s="5"/>
      <c r="AA31" s="5"/>
      <c r="AB31" s="5"/>
      <c r="AD31" s="76" t="s">
        <v>67</v>
      </c>
      <c r="AE31" s="76"/>
    </row>
    <row r="32" spans="1:31">
      <c r="A32" s="75" t="s">
        <v>32</v>
      </c>
      <c r="B32" s="75"/>
      <c r="C32" s="75"/>
      <c r="D32" s="92"/>
      <c r="E32" s="2">
        <f t="shared" si="0"/>
        <v>11</v>
      </c>
      <c r="F32" s="2"/>
      <c r="G32" s="2">
        <v>9</v>
      </c>
      <c r="H32" s="2">
        <v>2</v>
      </c>
      <c r="I32" s="92"/>
      <c r="J32" s="2">
        <f t="shared" si="1"/>
        <v>1.5</v>
      </c>
      <c r="K32" s="2"/>
      <c r="L32" s="2">
        <v>1.5</v>
      </c>
      <c r="M32" s="2"/>
      <c r="N32" s="95"/>
      <c r="O32" s="2">
        <f t="shared" si="2"/>
        <v>2</v>
      </c>
      <c r="P32" s="2"/>
      <c r="Q32" s="2">
        <v>2</v>
      </c>
      <c r="R32" s="2"/>
      <c r="S32" s="5"/>
      <c r="T32" s="5"/>
      <c r="U32" s="5"/>
      <c r="V32" s="5"/>
      <c r="W32" s="76" t="s">
        <v>76</v>
      </c>
      <c r="X32" s="76"/>
      <c r="Y32" s="76"/>
      <c r="Z32" s="5"/>
      <c r="AA32" s="5"/>
      <c r="AB32" s="5"/>
      <c r="AD32" s="76" t="s">
        <v>72</v>
      </c>
      <c r="AE32" s="76"/>
    </row>
    <row r="33" spans="1:31" ht="15" customHeight="1">
      <c r="A33" s="85" t="s">
        <v>33</v>
      </c>
      <c r="B33" s="85"/>
      <c r="C33" s="85"/>
      <c r="D33" s="92"/>
      <c r="E33" s="2">
        <f t="shared" si="0"/>
        <v>2.75</v>
      </c>
      <c r="F33" s="2"/>
      <c r="G33" s="2">
        <v>2.25</v>
      </c>
      <c r="H33" s="2">
        <v>0.5</v>
      </c>
      <c r="I33" s="92"/>
      <c r="J33" s="2">
        <f t="shared" si="1"/>
        <v>0.5</v>
      </c>
      <c r="K33" s="2"/>
      <c r="L33" s="2">
        <v>0.5</v>
      </c>
      <c r="M33" s="2"/>
      <c r="N33" s="95"/>
      <c r="O33" s="2">
        <f t="shared" si="2"/>
        <v>0</v>
      </c>
      <c r="P33" s="2"/>
      <c r="Q33" s="2"/>
      <c r="R33" s="2"/>
      <c r="S33" s="5"/>
      <c r="T33" s="5"/>
      <c r="U33" s="5"/>
      <c r="V33" s="5"/>
      <c r="W33" s="76" t="s">
        <v>48</v>
      </c>
      <c r="X33" s="76"/>
      <c r="Y33" s="76"/>
      <c r="Z33" s="5"/>
      <c r="AA33" s="5"/>
      <c r="AB33" s="5"/>
      <c r="AD33" s="76" t="s">
        <v>68</v>
      </c>
      <c r="AE33" s="76"/>
    </row>
    <row r="34" spans="1:31">
      <c r="A34" s="75" t="s">
        <v>85</v>
      </c>
      <c r="B34" s="75"/>
      <c r="C34" s="75"/>
      <c r="D34" s="92"/>
      <c r="E34" s="2">
        <f t="shared" si="0"/>
        <v>13</v>
      </c>
      <c r="F34" s="2"/>
      <c r="G34" s="2">
        <v>13</v>
      </c>
      <c r="H34" s="2"/>
      <c r="I34" s="92"/>
      <c r="J34" s="2">
        <f t="shared" si="1"/>
        <v>4</v>
      </c>
      <c r="K34" s="2"/>
      <c r="L34" s="2">
        <v>4</v>
      </c>
      <c r="M34" s="2"/>
      <c r="N34" s="95"/>
      <c r="O34" s="2">
        <f t="shared" si="2"/>
        <v>1.75</v>
      </c>
      <c r="P34" s="2"/>
      <c r="Q34" s="2">
        <v>1.75</v>
      </c>
      <c r="R34" s="2"/>
      <c r="S34" s="5"/>
      <c r="T34" s="5"/>
      <c r="U34" s="5"/>
      <c r="V34" s="5"/>
      <c r="W34" s="76" t="s">
        <v>49</v>
      </c>
      <c r="X34" s="76"/>
      <c r="Y34" s="76"/>
      <c r="Z34" s="5"/>
      <c r="AA34" s="5"/>
      <c r="AB34" s="5"/>
      <c r="AD34" s="76"/>
      <c r="AE34" s="76"/>
    </row>
    <row r="35" spans="1:31">
      <c r="A35" s="75" t="s">
        <v>17</v>
      </c>
      <c r="B35" s="75"/>
      <c r="C35" s="75"/>
      <c r="D35" s="92"/>
      <c r="E35" s="2">
        <f t="shared" si="0"/>
        <v>4</v>
      </c>
      <c r="F35" s="2"/>
      <c r="G35" s="2">
        <v>2</v>
      </c>
      <c r="H35" s="2">
        <v>2</v>
      </c>
      <c r="I35" s="92"/>
      <c r="J35" s="2">
        <f t="shared" si="1"/>
        <v>0</v>
      </c>
      <c r="K35" s="2"/>
      <c r="L35" s="2"/>
      <c r="M35" s="2"/>
      <c r="N35" s="95"/>
      <c r="O35" s="2">
        <f t="shared" si="2"/>
        <v>0</v>
      </c>
      <c r="P35" s="2"/>
      <c r="Q35" s="2"/>
      <c r="R35" s="2"/>
      <c r="S35" s="5"/>
      <c r="T35" s="5"/>
      <c r="U35" s="5"/>
      <c r="V35" s="5"/>
      <c r="W35" s="76" t="s">
        <v>50</v>
      </c>
      <c r="X35" s="76"/>
      <c r="Y35" s="76"/>
      <c r="Z35" s="5"/>
      <c r="AA35" s="5"/>
      <c r="AB35" s="5"/>
      <c r="AD35" s="76" t="s">
        <v>69</v>
      </c>
      <c r="AE35" s="76"/>
    </row>
    <row r="36" spans="1:31">
      <c r="A36" s="75" t="s">
        <v>36</v>
      </c>
      <c r="B36" s="75"/>
      <c r="C36" s="75"/>
      <c r="D36" s="92"/>
      <c r="E36" s="2">
        <f t="shared" si="0"/>
        <v>7.5</v>
      </c>
      <c r="F36" s="2">
        <v>3</v>
      </c>
      <c r="G36" s="2">
        <v>4.5</v>
      </c>
      <c r="H36" s="2"/>
      <c r="I36" s="92"/>
      <c r="J36" s="2">
        <f t="shared" si="1"/>
        <v>0</v>
      </c>
      <c r="K36" s="2"/>
      <c r="L36" s="2"/>
      <c r="M36" s="2"/>
      <c r="N36" s="95"/>
      <c r="O36" s="2">
        <f t="shared" si="2"/>
        <v>1.5</v>
      </c>
      <c r="P36" s="2"/>
      <c r="Q36" s="2">
        <v>1.5</v>
      </c>
      <c r="R36" s="2"/>
      <c r="S36" s="5"/>
      <c r="T36" s="5"/>
      <c r="U36" s="5"/>
      <c r="V36" s="5"/>
      <c r="W36" s="75" t="s">
        <v>51</v>
      </c>
      <c r="X36" s="75"/>
      <c r="Y36" s="75"/>
      <c r="Z36" s="5"/>
      <c r="AA36" s="5"/>
      <c r="AB36" s="5"/>
      <c r="AD36" s="76"/>
      <c r="AE36" s="76"/>
    </row>
    <row r="37" spans="1:31" ht="15" customHeight="1">
      <c r="A37" s="75" t="s">
        <v>18</v>
      </c>
      <c r="B37" s="75"/>
      <c r="C37" s="75"/>
      <c r="D37" s="92"/>
      <c r="E37" s="2">
        <f t="shared" si="0"/>
        <v>0</v>
      </c>
      <c r="F37" s="2"/>
      <c r="G37" s="2"/>
      <c r="H37" s="2"/>
      <c r="I37" s="92"/>
      <c r="J37" s="2">
        <f t="shared" si="1"/>
        <v>24</v>
      </c>
      <c r="K37" s="2"/>
      <c r="L37" s="2">
        <v>24</v>
      </c>
      <c r="M37" s="2"/>
      <c r="N37" s="95"/>
      <c r="O37" s="2">
        <f t="shared" si="2"/>
        <v>0</v>
      </c>
      <c r="P37" s="2"/>
      <c r="Q37" s="2"/>
      <c r="R37" s="2"/>
      <c r="S37" s="5"/>
      <c r="T37" s="5"/>
      <c r="U37" s="5"/>
      <c r="V37" s="5"/>
      <c r="W37" s="76" t="s">
        <v>52</v>
      </c>
      <c r="X37" s="76"/>
      <c r="Y37" s="76"/>
      <c r="Z37" s="5"/>
      <c r="AA37" s="5"/>
      <c r="AB37" s="5"/>
      <c r="AD37" s="76" t="s">
        <v>73</v>
      </c>
      <c r="AE37" s="76"/>
    </row>
    <row r="38" spans="1:31" ht="27" customHeight="1">
      <c r="A38" s="76" t="s">
        <v>14</v>
      </c>
      <c r="B38" s="76"/>
      <c r="C38" s="76"/>
      <c r="D38" s="93"/>
      <c r="E38" s="2">
        <f t="shared" si="0"/>
        <v>15</v>
      </c>
      <c r="F38" s="2"/>
      <c r="G38" s="2">
        <v>15</v>
      </c>
      <c r="H38" s="2"/>
      <c r="I38" s="92"/>
      <c r="J38" s="2">
        <f t="shared" si="1"/>
        <v>0</v>
      </c>
      <c r="K38" s="2"/>
      <c r="L38" s="2"/>
      <c r="M38" s="2"/>
      <c r="N38" s="95"/>
      <c r="O38" s="2">
        <f t="shared" si="2"/>
        <v>0</v>
      </c>
      <c r="P38" s="2"/>
      <c r="Q38" s="2"/>
      <c r="R38" s="2"/>
      <c r="S38" s="5"/>
      <c r="T38" s="5"/>
      <c r="U38" s="5"/>
      <c r="V38" s="5"/>
      <c r="W38" s="76"/>
      <c r="X38" s="76"/>
      <c r="Y38" s="76"/>
      <c r="Z38" s="5"/>
      <c r="AA38" s="5"/>
      <c r="AB38" s="5"/>
      <c r="AD38" s="76"/>
      <c r="AE38" s="76"/>
    </row>
    <row r="39" spans="1:31">
      <c r="A39" s="75"/>
      <c r="B39" s="75"/>
      <c r="C39" s="75"/>
      <c r="D39" s="8"/>
      <c r="E39" s="2"/>
      <c r="F39" s="2"/>
      <c r="G39" s="2"/>
      <c r="H39" s="2"/>
      <c r="I39" s="92"/>
      <c r="J39" s="2">
        <f t="shared" si="1"/>
        <v>0</v>
      </c>
      <c r="K39" s="2"/>
      <c r="L39" s="2"/>
      <c r="M39" s="2"/>
      <c r="N39" s="95"/>
      <c r="O39" s="2">
        <f t="shared" si="2"/>
        <v>0</v>
      </c>
      <c r="P39" s="2"/>
      <c r="Q39" s="2"/>
      <c r="R39" s="2"/>
      <c r="S39" s="5"/>
      <c r="T39" s="5"/>
      <c r="U39" s="5"/>
      <c r="V39" s="5"/>
      <c r="W39" s="76" t="s">
        <v>53</v>
      </c>
      <c r="X39" s="76"/>
      <c r="Y39" s="76"/>
      <c r="Z39" s="5"/>
      <c r="AA39" s="5"/>
      <c r="AB39" s="5"/>
      <c r="AD39" s="22"/>
    </row>
    <row r="40" spans="1:31">
      <c r="A40" s="72" t="s">
        <v>77</v>
      </c>
      <c r="B40" s="72"/>
      <c r="C40" s="72"/>
      <c r="D40" s="9"/>
      <c r="E40" s="23">
        <f>F40+G40+H40+I14</f>
        <v>495</v>
      </c>
      <c r="F40" s="23">
        <f>SUM(F16:F39)</f>
        <v>124.75</v>
      </c>
      <c r="G40" s="23">
        <f t="shared" ref="G40:H40" si="3">SUM(G16:G39)</f>
        <v>297</v>
      </c>
      <c r="H40" s="23">
        <f t="shared" si="3"/>
        <v>73.25</v>
      </c>
      <c r="I40" s="93"/>
      <c r="J40" s="23">
        <f t="shared" si="1"/>
        <v>134.75</v>
      </c>
      <c r="K40" s="23">
        <f>SUM(K16:K39)</f>
        <v>33.25</v>
      </c>
      <c r="L40" s="23">
        <f t="shared" ref="L40:M40" si="4">SUM(L16:L39)</f>
        <v>95.5</v>
      </c>
      <c r="M40" s="23">
        <f t="shared" si="4"/>
        <v>6</v>
      </c>
      <c r="N40" s="96"/>
      <c r="O40" s="24">
        <f t="shared" si="2"/>
        <v>49.5</v>
      </c>
      <c r="P40" s="23">
        <f>SUM(P16:P39)</f>
        <v>11.75</v>
      </c>
      <c r="Q40" s="23">
        <f t="shared" ref="Q40:R40" si="5">SUM(Q16:Q39)</f>
        <v>32</v>
      </c>
      <c r="R40" s="23">
        <f t="shared" si="5"/>
        <v>5.75</v>
      </c>
      <c r="S40" s="20"/>
      <c r="T40" s="20"/>
      <c r="U40" s="20"/>
      <c r="V40" s="20"/>
      <c r="W40" s="76"/>
      <c r="X40" s="76"/>
      <c r="Y40" s="76"/>
      <c r="Z40" s="5"/>
      <c r="AA40" s="5"/>
      <c r="AB40" s="5"/>
      <c r="AD40" s="22"/>
    </row>
    <row r="41" spans="1:31">
      <c r="S41" s="5"/>
      <c r="T41" s="5"/>
      <c r="U41" s="5"/>
      <c r="V41" s="5"/>
      <c r="W41" s="75" t="s">
        <v>56</v>
      </c>
      <c r="X41" s="75"/>
      <c r="Y41" s="75"/>
      <c r="Z41" s="5"/>
      <c r="AA41" s="5"/>
      <c r="AB41" s="5"/>
    </row>
    <row r="42" spans="1:31">
      <c r="S42" s="5"/>
      <c r="T42" s="5"/>
      <c r="U42" s="5"/>
      <c r="V42" s="5"/>
      <c r="W42" s="75" t="s">
        <v>54</v>
      </c>
      <c r="X42" s="75"/>
      <c r="Y42" s="75"/>
      <c r="Z42" s="5"/>
      <c r="AA42" s="5"/>
      <c r="AB42" s="5"/>
    </row>
    <row r="43" spans="1:31">
      <c r="M43" s="10"/>
      <c r="N43" s="10"/>
      <c r="S43" s="5"/>
      <c r="T43" s="5"/>
      <c r="U43" s="5"/>
      <c r="V43" s="5"/>
      <c r="W43" s="5"/>
      <c r="X43" s="5"/>
      <c r="Y43" s="5"/>
      <c r="Z43" s="5"/>
      <c r="AA43" s="5"/>
      <c r="AB43" s="5"/>
    </row>
  </sheetData>
  <mergeCells count="113">
    <mergeCell ref="A24:C24"/>
    <mergeCell ref="A25:C25"/>
    <mergeCell ref="A26:C26"/>
    <mergeCell ref="A27:C27"/>
    <mergeCell ref="A28:C28"/>
    <mergeCell ref="W23:Y23"/>
    <mergeCell ref="W24:Y24"/>
    <mergeCell ref="W25:Y25"/>
    <mergeCell ref="O14:R14"/>
    <mergeCell ref="A16:C16"/>
    <mergeCell ref="A17:C17"/>
    <mergeCell ref="A18:C18"/>
    <mergeCell ref="A19:C19"/>
    <mergeCell ref="A20:C20"/>
    <mergeCell ref="A14:C15"/>
    <mergeCell ref="D14:D38"/>
    <mergeCell ref="E14:H14"/>
    <mergeCell ref="I14:I40"/>
    <mergeCell ref="J14:M14"/>
    <mergeCell ref="N14:N40"/>
    <mergeCell ref="A21:C21"/>
    <mergeCell ref="A22:C22"/>
    <mergeCell ref="A23:C23"/>
    <mergeCell ref="A29:C29"/>
    <mergeCell ref="A36:C36"/>
    <mergeCell ref="A37:C37"/>
    <mergeCell ref="A38:C38"/>
    <mergeCell ref="A39:C39"/>
    <mergeCell ref="A40:C40"/>
    <mergeCell ref="A30:C30"/>
    <mergeCell ref="A31:C31"/>
    <mergeCell ref="A32:C32"/>
    <mergeCell ref="A33:C33"/>
    <mergeCell ref="A34:C34"/>
    <mergeCell ref="A35:C35"/>
    <mergeCell ref="W39:Y40"/>
    <mergeCell ref="W41:Y41"/>
    <mergeCell ref="W42:Y42"/>
    <mergeCell ref="AD18:AE19"/>
    <mergeCell ref="AD20:AE20"/>
    <mergeCell ref="W33:Y33"/>
    <mergeCell ref="W34:Y34"/>
    <mergeCell ref="W35:Y35"/>
    <mergeCell ref="W36:Y36"/>
    <mergeCell ref="W30:Y30"/>
    <mergeCell ref="W31:Y31"/>
    <mergeCell ref="W32:Y32"/>
    <mergeCell ref="W26:Y27"/>
    <mergeCell ref="W28:Y29"/>
    <mergeCell ref="AD21:AE22"/>
    <mergeCell ref="AD23:AE23"/>
    <mergeCell ref="AD24:AE24"/>
    <mergeCell ref="W21:Y22"/>
    <mergeCell ref="W18:Y18"/>
    <mergeCell ref="W19:Y20"/>
    <mergeCell ref="R4:V4"/>
    <mergeCell ref="R5:V5"/>
    <mergeCell ref="R2:V2"/>
    <mergeCell ref="U12:AE12"/>
    <mergeCell ref="AD31:AE31"/>
    <mergeCell ref="AD32:AE32"/>
    <mergeCell ref="AD33:AE34"/>
    <mergeCell ref="AD35:AE36"/>
    <mergeCell ref="AD37:AE38"/>
    <mergeCell ref="AD25:AE25"/>
    <mergeCell ref="AD26:AE26"/>
    <mergeCell ref="AD27:AE27"/>
    <mergeCell ref="AD28:AE28"/>
    <mergeCell ref="AD29:AE29"/>
    <mergeCell ref="AD30:AE30"/>
    <mergeCell ref="W37:Y38"/>
    <mergeCell ref="T24:U24"/>
    <mergeCell ref="T23:U23"/>
    <mergeCell ref="T14:U20"/>
    <mergeCell ref="W16:Y16"/>
    <mergeCell ref="AD14:AE14"/>
    <mergeCell ref="AD17:AE17"/>
    <mergeCell ref="W14:Y14"/>
    <mergeCell ref="W17:Y17"/>
    <mergeCell ref="W7:X8"/>
    <mergeCell ref="Z3:AD3"/>
    <mergeCell ref="Z4:AD4"/>
    <mergeCell ref="Z5:AD5"/>
    <mergeCell ref="Z6:AD6"/>
    <mergeCell ref="W2:X2"/>
    <mergeCell ref="W3:X3"/>
    <mergeCell ref="W4:X4"/>
    <mergeCell ref="W5:X5"/>
    <mergeCell ref="W6:X6"/>
    <mergeCell ref="X11:Z11"/>
    <mergeCell ref="A2:D2"/>
    <mergeCell ref="G7:G8"/>
    <mergeCell ref="I2:J2"/>
    <mergeCell ref="I3:J3"/>
    <mergeCell ref="I4:J4"/>
    <mergeCell ref="I5:J5"/>
    <mergeCell ref="I6:J6"/>
    <mergeCell ref="I7:J8"/>
    <mergeCell ref="E7:E8"/>
    <mergeCell ref="F7:F8"/>
    <mergeCell ref="N7:N8"/>
    <mergeCell ref="A3:D3"/>
    <mergeCell ref="A4:D4"/>
    <mergeCell ref="A5:D5"/>
    <mergeCell ref="A6:D6"/>
    <mergeCell ref="A7:D8"/>
    <mergeCell ref="H7:H8"/>
    <mergeCell ref="Y7:Y8"/>
    <mergeCell ref="Z7:AD8"/>
    <mergeCell ref="A10:AE10"/>
    <mergeCell ref="AE7:AE8"/>
    <mergeCell ref="R6:V6"/>
    <mergeCell ref="R7:V8"/>
  </mergeCells>
  <pageMargins left="0.70866141732283472" right="0.11811023622047245" top="0.39370078740157483" bottom="0.19685039370078741" header="0" footer="0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47"/>
  <sheetViews>
    <sheetView tabSelected="1" topLeftCell="J13" workbookViewId="0">
      <selection activeCell="AI19" sqref="AI19"/>
    </sheetView>
  </sheetViews>
  <sheetFormatPr defaultRowHeight="15"/>
  <cols>
    <col min="1" max="1" width="6.140625" style="1" customWidth="1"/>
    <col min="2" max="2" width="16.7109375" style="1" customWidth="1"/>
    <col min="3" max="3" width="11.28515625" style="1" customWidth="1"/>
    <col min="4" max="4" width="6.140625" style="1" customWidth="1"/>
    <col min="5" max="5" width="6.28515625" style="1" customWidth="1"/>
    <col min="6" max="6" width="9.5703125" style="1" customWidth="1"/>
    <col min="7" max="7" width="7.42578125" style="1" customWidth="1"/>
    <col min="8" max="8" width="7" style="1" customWidth="1"/>
    <col min="9" max="9" width="6.140625" style="1" customWidth="1"/>
    <col min="10" max="10" width="7.5703125" style="1" customWidth="1"/>
    <col min="11" max="11" width="6.140625" style="1" customWidth="1"/>
    <col min="12" max="12" width="4" style="1" customWidth="1"/>
    <col min="13" max="14" width="5.42578125" style="1" customWidth="1"/>
    <col min="15" max="15" width="19.7109375" style="1" customWidth="1"/>
    <col min="16" max="16" width="4" style="1" customWidth="1"/>
    <col min="17" max="17" width="8.140625" style="1" customWidth="1"/>
    <col min="18" max="18" width="7" style="1" customWidth="1"/>
    <col min="19" max="19" width="7.28515625" style="1" customWidth="1"/>
    <col min="20" max="21" width="6.7109375" style="1" customWidth="1"/>
    <col min="22" max="22" width="6.85546875" style="1" customWidth="1"/>
    <col min="23" max="23" width="0.140625" style="1" customWidth="1"/>
    <col min="24" max="24" width="5.7109375" style="1" customWidth="1"/>
    <col min="25" max="25" width="2.5703125" style="1" hidden="1" customWidth="1"/>
    <col min="26" max="26" width="4.140625" style="1" customWidth="1"/>
    <col min="27" max="27" width="4.85546875" style="1" customWidth="1"/>
    <col min="28" max="28" width="19.5703125" style="1" customWidth="1"/>
    <col min="29" max="29" width="3.7109375" style="1" customWidth="1"/>
    <col min="30" max="30" width="2.85546875" style="1" hidden="1" customWidth="1"/>
    <col min="31" max="31" width="4.7109375" style="1" hidden="1" customWidth="1"/>
    <col min="32" max="32" width="9.140625" style="1" hidden="1" customWidth="1"/>
    <col min="33" max="33" width="9.140625" style="1"/>
    <col min="34" max="34" width="18.42578125" style="1" customWidth="1"/>
    <col min="35" max="16384" width="9.140625" style="1"/>
  </cols>
  <sheetData>
    <row r="2" spans="1:34">
      <c r="A2" s="108" t="s">
        <v>130</v>
      </c>
      <c r="B2" s="108"/>
      <c r="C2" s="108"/>
      <c r="D2" s="65"/>
      <c r="E2" s="37"/>
      <c r="F2" s="37"/>
      <c r="Z2" s="108" t="s">
        <v>131</v>
      </c>
      <c r="AA2" s="108"/>
      <c r="AB2" s="108"/>
      <c r="AC2" s="108"/>
    </row>
    <row r="3" spans="1:34">
      <c r="A3" s="37" t="s">
        <v>128</v>
      </c>
      <c r="B3" s="37"/>
      <c r="C3" s="37"/>
      <c r="D3" s="37"/>
      <c r="E3" s="37"/>
      <c r="F3" s="37"/>
      <c r="Z3" s="37" t="s">
        <v>129</v>
      </c>
      <c r="AA3" s="37"/>
      <c r="AB3" s="37"/>
      <c r="AC3" s="37"/>
    </row>
    <row r="4" spans="1:34">
      <c r="A4" s="37"/>
      <c r="B4" s="37"/>
      <c r="C4" s="37"/>
      <c r="D4" s="37"/>
      <c r="E4" s="37"/>
      <c r="F4" s="37"/>
      <c r="Z4" s="37"/>
      <c r="AA4" s="37"/>
      <c r="AB4" s="37"/>
      <c r="AC4" s="37"/>
    </row>
    <row r="5" spans="1:34">
      <c r="A5" s="37" t="s">
        <v>127</v>
      </c>
      <c r="B5" s="37"/>
      <c r="C5" s="37"/>
      <c r="D5" s="37"/>
      <c r="E5" s="37"/>
      <c r="F5" s="37"/>
    </row>
    <row r="6" spans="1:34">
      <c r="A6" s="37"/>
      <c r="B6" s="37"/>
      <c r="C6" s="37"/>
      <c r="D6" s="37"/>
      <c r="E6" s="37"/>
      <c r="F6" s="37"/>
    </row>
    <row r="7" spans="1:34" ht="32.25" customHeight="1">
      <c r="A7" s="37"/>
      <c r="B7" s="44" t="s">
        <v>79</v>
      </c>
      <c r="C7" s="44" t="s">
        <v>143</v>
      </c>
      <c r="D7" s="57" t="s">
        <v>160</v>
      </c>
      <c r="E7" s="57" t="s">
        <v>2</v>
      </c>
      <c r="F7" s="44" t="s">
        <v>144</v>
      </c>
      <c r="G7" s="57" t="s">
        <v>156</v>
      </c>
      <c r="X7" s="1" t="s">
        <v>150</v>
      </c>
    </row>
    <row r="8" spans="1:34">
      <c r="A8" s="37"/>
      <c r="B8" s="49" t="s">
        <v>145</v>
      </c>
      <c r="C8" s="51">
        <v>83</v>
      </c>
      <c r="D8" s="56">
        <v>12.5</v>
      </c>
      <c r="E8" s="21">
        <f>C8/C13*100</f>
        <v>17.060637204522099</v>
      </c>
      <c r="F8" s="55">
        <v>49</v>
      </c>
      <c r="G8" s="21">
        <f>(C8-D8)/F8</f>
        <v>1.4387755102040816</v>
      </c>
      <c r="V8" s="1" t="s">
        <v>151</v>
      </c>
    </row>
    <row r="9" spans="1:34">
      <c r="A9" s="37"/>
      <c r="B9" s="49" t="s">
        <v>146</v>
      </c>
      <c r="C9" s="51">
        <f>H41+S41+1</f>
        <v>239.25</v>
      </c>
      <c r="D9" s="51"/>
      <c r="E9" s="56">
        <f>C9/C13*100</f>
        <v>49.177800616649535</v>
      </c>
      <c r="F9" s="55">
        <v>167</v>
      </c>
      <c r="G9" s="21">
        <f t="shared" ref="G9:G11" si="0">C9/F9</f>
        <v>1.4326347305389222</v>
      </c>
    </row>
    <row r="10" spans="1:34">
      <c r="A10" s="37"/>
      <c r="B10" s="49" t="s">
        <v>147</v>
      </c>
      <c r="C10" s="51">
        <f>I41+T41</f>
        <v>92.25</v>
      </c>
      <c r="D10" s="51"/>
      <c r="E10" s="56">
        <f>C10/C13*100</f>
        <v>18.961973278520041</v>
      </c>
      <c r="F10" s="55">
        <v>67</v>
      </c>
      <c r="G10" s="21">
        <f t="shared" si="0"/>
        <v>1.3768656716417911</v>
      </c>
    </row>
    <row r="11" spans="1:34">
      <c r="A11" s="27"/>
      <c r="B11" s="48" t="s">
        <v>148</v>
      </c>
      <c r="C11" s="52">
        <f>J41+U41+61-4</f>
        <v>72</v>
      </c>
      <c r="D11" s="52"/>
      <c r="E11" s="52">
        <f>C11/C13*100</f>
        <v>14.799588900308326</v>
      </c>
      <c r="F11" s="56">
        <v>86</v>
      </c>
      <c r="G11" s="56">
        <f t="shared" si="0"/>
        <v>0.83720930232558144</v>
      </c>
      <c r="H11" s="25"/>
      <c r="I11" s="15"/>
      <c r="J11" s="15"/>
      <c r="K11" s="15"/>
      <c r="L11" s="25"/>
      <c r="M11" s="38"/>
      <c r="N11" s="38"/>
      <c r="O11" s="38"/>
      <c r="P11" s="38"/>
      <c r="Q11" s="25"/>
      <c r="R11" s="15"/>
      <c r="S11" s="15"/>
      <c r="T11" s="15"/>
      <c r="U11" s="15"/>
      <c r="V11" s="15"/>
      <c r="W11" s="25"/>
      <c r="X11" s="27"/>
      <c r="Y11" s="27"/>
      <c r="Z11" s="28"/>
      <c r="AA11" s="28"/>
      <c r="AB11" s="25"/>
      <c r="AC11" s="25"/>
      <c r="AD11" s="25"/>
      <c r="AE11" s="25"/>
      <c r="AF11" s="25"/>
      <c r="AG11" s="25"/>
      <c r="AH11" s="25"/>
    </row>
    <row r="12" spans="1:34">
      <c r="A12" s="69"/>
      <c r="B12" s="71" t="s">
        <v>165</v>
      </c>
      <c r="C12" s="52">
        <v>9</v>
      </c>
      <c r="D12" s="52">
        <v>1</v>
      </c>
      <c r="E12" s="52">
        <v>1.8</v>
      </c>
      <c r="F12" s="56">
        <v>8</v>
      </c>
      <c r="G12" s="56">
        <f>(C12-D12)/F12</f>
        <v>1</v>
      </c>
      <c r="H12" s="68"/>
      <c r="I12" s="15"/>
      <c r="J12" s="15"/>
      <c r="K12" s="15"/>
      <c r="L12" s="68"/>
      <c r="M12" s="68"/>
      <c r="N12" s="68"/>
      <c r="O12" s="68"/>
      <c r="P12" s="68"/>
      <c r="Q12" s="68"/>
      <c r="R12" s="15"/>
      <c r="S12" s="15"/>
      <c r="T12" s="15"/>
      <c r="U12" s="15"/>
      <c r="V12" s="15"/>
      <c r="W12" s="68"/>
      <c r="X12" s="69"/>
      <c r="Y12" s="69"/>
      <c r="Z12" s="70"/>
      <c r="AA12" s="70"/>
      <c r="AB12" s="68"/>
      <c r="AC12" s="68"/>
      <c r="AD12" s="68"/>
      <c r="AE12" s="68"/>
      <c r="AF12" s="68"/>
      <c r="AG12" s="68"/>
      <c r="AH12" s="68"/>
    </row>
    <row r="13" spans="1:34">
      <c r="A13" s="46"/>
      <c r="B13" s="48" t="s">
        <v>149</v>
      </c>
      <c r="C13" s="53">
        <f>SUM(C8:C11)</f>
        <v>486.5</v>
      </c>
      <c r="D13" s="53"/>
      <c r="E13" s="58"/>
      <c r="F13" s="56">
        <f>SUM(F8:F12)</f>
        <v>377</v>
      </c>
      <c r="G13" s="54"/>
      <c r="H13" s="45"/>
      <c r="I13" s="15"/>
      <c r="J13" s="15"/>
      <c r="K13" s="15"/>
      <c r="L13" s="45"/>
      <c r="M13" s="45"/>
      <c r="N13" s="45"/>
      <c r="O13" s="45"/>
      <c r="P13" s="45"/>
      <c r="Q13" s="45"/>
      <c r="R13" s="15"/>
      <c r="S13" s="15"/>
      <c r="T13" s="15"/>
      <c r="U13" s="15"/>
      <c r="V13" s="15"/>
      <c r="W13" s="45"/>
      <c r="X13" s="46"/>
      <c r="Y13" s="46"/>
      <c r="Z13" s="47"/>
      <c r="AA13" s="47"/>
      <c r="AB13" s="45"/>
      <c r="AC13" s="45"/>
      <c r="AD13" s="45"/>
      <c r="AE13" s="45"/>
      <c r="AF13" s="45"/>
      <c r="AG13" s="45"/>
      <c r="AH13" s="45"/>
    </row>
    <row r="14" spans="1:34" ht="18.75">
      <c r="A14" s="79" t="s">
        <v>126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</row>
    <row r="15" spans="1:34" ht="18.75">
      <c r="A15" s="29"/>
      <c r="B15" s="29"/>
      <c r="C15" s="29"/>
      <c r="D15" s="61"/>
      <c r="E15" s="29"/>
      <c r="F15" s="29"/>
      <c r="G15" s="29"/>
      <c r="H15" s="29"/>
      <c r="I15" s="29"/>
      <c r="J15" s="32"/>
      <c r="K15" s="29"/>
      <c r="L15" s="29"/>
      <c r="M15" s="39"/>
      <c r="N15" s="39"/>
      <c r="O15" s="39"/>
      <c r="P15" s="39"/>
      <c r="Q15" s="29"/>
      <c r="R15" s="29"/>
      <c r="S15" s="29"/>
      <c r="T15" s="29"/>
      <c r="U15" s="41"/>
      <c r="V15" s="29"/>
      <c r="W15" s="29"/>
      <c r="X15" s="29"/>
      <c r="Y15" s="29"/>
      <c r="Z15" s="29"/>
      <c r="AA15" s="72" t="s">
        <v>159</v>
      </c>
      <c r="AB15" s="72"/>
      <c r="AC15" s="72"/>
      <c r="AD15" s="29"/>
      <c r="AE15" s="29"/>
      <c r="AF15" s="29"/>
      <c r="AG15" s="29"/>
      <c r="AH15" s="36"/>
    </row>
    <row r="16" spans="1:34" ht="13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6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0.75" hidden="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6"/>
      <c r="Y17" s="26"/>
      <c r="Z17" s="26"/>
      <c r="AA17" s="26"/>
      <c r="AB17" s="26"/>
      <c r="AC17" s="26"/>
      <c r="AD17" s="5"/>
      <c r="AE17" s="26"/>
      <c r="AF17" s="26"/>
    </row>
    <row r="18" spans="1:34" ht="60" customHeight="1">
      <c r="A18" s="90" t="s">
        <v>19</v>
      </c>
      <c r="B18" s="90"/>
      <c r="C18" s="90"/>
      <c r="D18" s="67"/>
      <c r="E18" s="80"/>
      <c r="F18" s="86" t="s">
        <v>92</v>
      </c>
      <c r="G18" s="86"/>
      <c r="H18" s="86"/>
      <c r="I18" s="86"/>
      <c r="J18" s="86"/>
      <c r="K18" s="86"/>
      <c r="L18" s="43"/>
      <c r="M18" s="90" t="s">
        <v>19</v>
      </c>
      <c r="N18" s="90"/>
      <c r="O18" s="90"/>
      <c r="P18" s="40"/>
      <c r="Q18" s="105" t="s">
        <v>107</v>
      </c>
      <c r="R18" s="106"/>
      <c r="S18" s="106"/>
      <c r="T18" s="106"/>
      <c r="U18" s="106"/>
      <c r="V18" s="107"/>
      <c r="W18" s="94"/>
      <c r="X18" s="5"/>
      <c r="Y18" s="5"/>
      <c r="Z18" s="76" t="s">
        <v>155</v>
      </c>
      <c r="AA18" s="76"/>
      <c r="AB18" s="76"/>
      <c r="AC18" s="5"/>
      <c r="AD18" s="5"/>
      <c r="AE18" s="5"/>
      <c r="AG18" s="112" t="s">
        <v>158</v>
      </c>
      <c r="AH18" s="113"/>
    </row>
    <row r="19" spans="1:34" ht="26.25" customHeight="1">
      <c r="A19" s="90"/>
      <c r="B19" s="90"/>
      <c r="C19" s="90"/>
      <c r="D19" s="67"/>
      <c r="E19" s="80"/>
      <c r="F19" s="23" t="s">
        <v>20</v>
      </c>
      <c r="G19" s="23" t="s">
        <v>5</v>
      </c>
      <c r="H19" s="23" t="s">
        <v>21</v>
      </c>
      <c r="I19" s="23" t="s">
        <v>6</v>
      </c>
      <c r="J19" s="33" t="s">
        <v>91</v>
      </c>
      <c r="K19" s="34" t="s">
        <v>90</v>
      </c>
      <c r="L19" s="43"/>
      <c r="M19" s="90"/>
      <c r="N19" s="90"/>
      <c r="O19" s="90"/>
      <c r="P19" s="40"/>
      <c r="Q19" s="23" t="s">
        <v>20</v>
      </c>
      <c r="R19" s="23" t="s">
        <v>5</v>
      </c>
      <c r="S19" s="23" t="s">
        <v>21</v>
      </c>
      <c r="T19" s="23" t="s">
        <v>6</v>
      </c>
      <c r="U19" s="33" t="s">
        <v>91</v>
      </c>
      <c r="V19" s="30" t="s">
        <v>90</v>
      </c>
      <c r="W19" s="95"/>
      <c r="X19" s="19"/>
      <c r="Y19" s="19"/>
      <c r="Z19" s="20"/>
      <c r="AA19" s="20"/>
      <c r="AB19" s="66"/>
      <c r="AC19" s="5"/>
      <c r="AD19" s="5"/>
      <c r="AE19" s="5"/>
      <c r="AG19" s="20"/>
      <c r="AH19" s="20"/>
    </row>
    <row r="20" spans="1:34" ht="20.25" customHeight="1">
      <c r="A20" s="84" t="s">
        <v>100</v>
      </c>
      <c r="B20" s="84"/>
      <c r="C20" s="84"/>
      <c r="D20" s="63"/>
      <c r="E20" s="80"/>
      <c r="F20" s="2">
        <f t="shared" ref="F20:F29" si="1">G20+H20+I20+L20</f>
        <v>16.5</v>
      </c>
      <c r="G20" s="21">
        <v>2</v>
      </c>
      <c r="H20" s="2">
        <v>6.75</v>
      </c>
      <c r="I20" s="42">
        <v>7.75</v>
      </c>
      <c r="J20" s="21"/>
      <c r="K20" s="21"/>
      <c r="L20" s="43"/>
      <c r="M20" s="84" t="s">
        <v>105</v>
      </c>
      <c r="N20" s="84"/>
      <c r="O20" s="84"/>
      <c r="P20" s="40"/>
      <c r="Q20" s="21">
        <f t="shared" ref="Q20" si="2">R20+S20+T20</f>
        <v>44</v>
      </c>
      <c r="R20" s="21">
        <v>11</v>
      </c>
      <c r="S20" s="21">
        <v>33</v>
      </c>
      <c r="T20" s="21"/>
      <c r="U20" s="21"/>
      <c r="V20" s="21">
        <v>1</v>
      </c>
      <c r="W20" s="95"/>
      <c r="X20" s="5"/>
      <c r="Y20" s="5"/>
      <c r="Z20" s="84" t="s">
        <v>74</v>
      </c>
      <c r="AA20" s="84"/>
      <c r="AB20" s="84"/>
      <c r="AC20" s="5"/>
      <c r="AD20" s="5"/>
      <c r="AE20" s="5"/>
      <c r="AG20" s="87" t="s">
        <v>153</v>
      </c>
      <c r="AH20" s="89"/>
    </row>
    <row r="21" spans="1:34" ht="64.5" customHeight="1">
      <c r="A21" s="84" t="s">
        <v>99</v>
      </c>
      <c r="B21" s="84"/>
      <c r="C21" s="84"/>
      <c r="D21" s="63"/>
      <c r="E21" s="80"/>
      <c r="F21" s="21">
        <v>17.5</v>
      </c>
      <c r="G21" s="2">
        <v>1.5</v>
      </c>
      <c r="H21" s="2">
        <v>8.25</v>
      </c>
      <c r="I21" s="42">
        <v>9.25</v>
      </c>
      <c r="J21" s="21"/>
      <c r="K21" s="21"/>
      <c r="L21" s="43"/>
      <c r="M21" s="87" t="s">
        <v>152</v>
      </c>
      <c r="N21" s="88"/>
      <c r="O21" s="89"/>
      <c r="P21" s="60"/>
      <c r="Q21" s="2">
        <f t="shared" ref="Q21" si="3">R21+S21+T21+U21</f>
        <v>17.5</v>
      </c>
      <c r="R21" s="2"/>
      <c r="S21" s="2">
        <v>12.5</v>
      </c>
      <c r="T21" s="21">
        <v>5</v>
      </c>
      <c r="U21" s="21"/>
      <c r="V21" s="21"/>
      <c r="W21" s="95"/>
      <c r="X21" s="5"/>
      <c r="Y21" s="5"/>
      <c r="Z21" s="84" t="s">
        <v>114</v>
      </c>
      <c r="AA21" s="84"/>
      <c r="AB21" s="84"/>
      <c r="AC21" s="5"/>
      <c r="AD21" s="5"/>
      <c r="AE21" s="5"/>
      <c r="AG21" s="114" t="s">
        <v>135</v>
      </c>
      <c r="AH21" s="115"/>
    </row>
    <row r="22" spans="1:34" ht="27.75" customHeight="1">
      <c r="A22" s="84" t="s">
        <v>98</v>
      </c>
      <c r="B22" s="84"/>
      <c r="C22" s="84"/>
      <c r="D22" s="63"/>
      <c r="E22" s="80"/>
      <c r="F22" s="21">
        <v>14.5</v>
      </c>
      <c r="G22" s="2">
        <v>4.75</v>
      </c>
      <c r="H22" s="2">
        <v>8.5</v>
      </c>
      <c r="I22" s="42">
        <v>1.25</v>
      </c>
      <c r="J22" s="21"/>
      <c r="K22" s="42">
        <v>1.75</v>
      </c>
      <c r="L22" s="43"/>
      <c r="M22" s="84" t="s">
        <v>106</v>
      </c>
      <c r="N22" s="84"/>
      <c r="O22" s="84"/>
      <c r="P22" s="60"/>
      <c r="Q22" s="21">
        <f>R22+S22</f>
        <v>4</v>
      </c>
      <c r="R22" s="21">
        <v>2</v>
      </c>
      <c r="S22" s="21">
        <v>2</v>
      </c>
      <c r="T22" s="21"/>
      <c r="U22" s="21"/>
      <c r="V22" s="21"/>
      <c r="W22" s="95"/>
      <c r="X22" s="20"/>
      <c r="Y22" s="20"/>
      <c r="Z22" s="116" t="s">
        <v>113</v>
      </c>
      <c r="AA22" s="116"/>
      <c r="AB22" s="116"/>
      <c r="AC22" s="5"/>
      <c r="AD22" s="5"/>
      <c r="AE22" s="5"/>
      <c r="AG22" s="87" t="s">
        <v>138</v>
      </c>
      <c r="AH22" s="101"/>
    </row>
    <row r="23" spans="1:34" ht="34.5" customHeight="1">
      <c r="A23" s="84" t="s">
        <v>101</v>
      </c>
      <c r="B23" s="84"/>
      <c r="C23" s="84"/>
      <c r="D23" s="63"/>
      <c r="E23" s="80"/>
      <c r="F23" s="2">
        <f t="shared" si="1"/>
        <v>14.5</v>
      </c>
      <c r="G23" s="2">
        <v>0.5</v>
      </c>
      <c r="H23" s="2">
        <v>7.25</v>
      </c>
      <c r="I23" s="42">
        <v>6.75</v>
      </c>
      <c r="J23" s="21"/>
      <c r="K23" s="21"/>
      <c r="L23" s="43"/>
      <c r="M23" s="87" t="s">
        <v>108</v>
      </c>
      <c r="N23" s="88"/>
      <c r="O23" s="89"/>
      <c r="P23" s="60"/>
      <c r="Q23" s="2">
        <f t="shared" ref="Q23" si="4">R23+S23+T23+U23</f>
        <v>45.25</v>
      </c>
      <c r="R23" s="2">
        <v>18.75</v>
      </c>
      <c r="S23" s="2">
        <v>19.5</v>
      </c>
      <c r="T23" s="21">
        <v>6</v>
      </c>
      <c r="U23" s="21">
        <v>1</v>
      </c>
      <c r="V23" s="21">
        <v>3</v>
      </c>
      <c r="W23" s="95"/>
      <c r="X23" s="5"/>
      <c r="Y23" s="5"/>
      <c r="Z23" s="109" t="s">
        <v>115</v>
      </c>
      <c r="AA23" s="110"/>
      <c r="AB23" s="111"/>
      <c r="AC23" s="5"/>
      <c r="AD23" s="5"/>
      <c r="AE23" s="5"/>
      <c r="AG23" s="84" t="s">
        <v>136</v>
      </c>
      <c r="AH23" s="84"/>
    </row>
    <row r="24" spans="1:34" ht="28.5" customHeight="1">
      <c r="A24" s="84" t="s">
        <v>102</v>
      </c>
      <c r="B24" s="84"/>
      <c r="C24" s="84"/>
      <c r="D24" s="63"/>
      <c r="E24" s="80"/>
      <c r="F24" s="2">
        <f t="shared" si="1"/>
        <v>18.75</v>
      </c>
      <c r="G24" s="2">
        <v>1.5</v>
      </c>
      <c r="H24" s="42">
        <v>10.5</v>
      </c>
      <c r="I24" s="42">
        <v>6.75</v>
      </c>
      <c r="J24" s="21"/>
      <c r="K24" s="21"/>
      <c r="L24" s="43"/>
      <c r="M24" s="87" t="s">
        <v>109</v>
      </c>
      <c r="N24" s="100"/>
      <c r="O24" s="101"/>
      <c r="P24" s="60"/>
      <c r="Q24" s="21">
        <f t="shared" ref="Q24:Q29" si="5">R24+S24+T24+U24</f>
        <v>8</v>
      </c>
      <c r="R24" s="21"/>
      <c r="S24" s="21">
        <v>4</v>
      </c>
      <c r="T24" s="21">
        <v>1</v>
      </c>
      <c r="U24" s="21">
        <v>3</v>
      </c>
      <c r="V24" s="21"/>
      <c r="W24" s="95"/>
      <c r="X24" s="5"/>
      <c r="Y24" s="5"/>
      <c r="Z24" s="109" t="s">
        <v>116</v>
      </c>
      <c r="AA24" s="110"/>
      <c r="AB24" s="111"/>
      <c r="AC24" s="5"/>
      <c r="AD24" s="5"/>
      <c r="AE24" s="5"/>
      <c r="AG24" s="84" t="s">
        <v>162</v>
      </c>
      <c r="AH24" s="84"/>
    </row>
    <row r="25" spans="1:34" ht="26.25" customHeight="1">
      <c r="A25" s="84" t="s">
        <v>103</v>
      </c>
      <c r="B25" s="84"/>
      <c r="C25" s="84"/>
      <c r="D25" s="63"/>
      <c r="E25" s="80"/>
      <c r="F25" s="21">
        <f t="shared" si="1"/>
        <v>13</v>
      </c>
      <c r="G25" s="21">
        <v>1</v>
      </c>
      <c r="H25" s="2">
        <v>6.25</v>
      </c>
      <c r="I25" s="2">
        <v>5.75</v>
      </c>
      <c r="J25" s="2"/>
      <c r="K25" s="21"/>
      <c r="L25" s="43"/>
      <c r="M25" s="59" t="s">
        <v>110</v>
      </c>
      <c r="N25" s="59"/>
      <c r="O25" s="59"/>
      <c r="P25" s="60"/>
      <c r="Q25" s="21">
        <f t="shared" si="5"/>
        <v>11</v>
      </c>
      <c r="R25" s="21">
        <v>2</v>
      </c>
      <c r="S25" s="21">
        <v>6</v>
      </c>
      <c r="T25" s="21">
        <v>3</v>
      </c>
      <c r="U25" s="21"/>
      <c r="V25" s="21"/>
      <c r="W25" s="95"/>
      <c r="X25" s="5"/>
      <c r="Y25" s="5"/>
      <c r="Z25" s="87" t="s">
        <v>117</v>
      </c>
      <c r="AA25" s="88"/>
      <c r="AB25" s="89"/>
      <c r="AC25" s="5"/>
      <c r="AD25" s="5"/>
      <c r="AE25" s="5"/>
      <c r="AG25" s="87" t="s">
        <v>137</v>
      </c>
      <c r="AH25" s="89"/>
    </row>
    <row r="26" spans="1:34" ht="26.25" customHeight="1">
      <c r="A26" s="85" t="s">
        <v>104</v>
      </c>
      <c r="B26" s="85"/>
      <c r="C26" s="85"/>
      <c r="D26" s="64"/>
      <c r="E26" s="80"/>
      <c r="F26" s="2">
        <f t="shared" si="1"/>
        <v>14.5</v>
      </c>
      <c r="G26" s="21">
        <v>1</v>
      </c>
      <c r="H26" s="2">
        <v>6.75</v>
      </c>
      <c r="I26" s="2">
        <v>6.75</v>
      </c>
      <c r="J26" s="2"/>
      <c r="K26" s="2"/>
      <c r="L26" s="43"/>
      <c r="M26" s="87" t="s">
        <v>111</v>
      </c>
      <c r="N26" s="100"/>
      <c r="O26" s="101"/>
      <c r="P26" s="60"/>
      <c r="Q26" s="21">
        <f t="shared" si="5"/>
        <v>14</v>
      </c>
      <c r="R26" s="21">
        <v>5</v>
      </c>
      <c r="S26" s="21">
        <v>7</v>
      </c>
      <c r="T26" s="21">
        <v>2</v>
      </c>
      <c r="U26" s="21"/>
      <c r="V26" s="21">
        <v>1</v>
      </c>
      <c r="W26" s="95"/>
      <c r="X26" s="20"/>
      <c r="Y26" s="20"/>
      <c r="Z26" s="87" t="s">
        <v>133</v>
      </c>
      <c r="AA26" s="88"/>
      <c r="AB26" s="89"/>
      <c r="AC26" s="5"/>
      <c r="AD26" s="5"/>
      <c r="AE26" s="5"/>
      <c r="AG26" s="87" t="s">
        <v>122</v>
      </c>
      <c r="AH26" s="89"/>
    </row>
    <row r="27" spans="1:34" ht="30" customHeight="1">
      <c r="A27" s="85" t="s">
        <v>93</v>
      </c>
      <c r="B27" s="85"/>
      <c r="C27" s="85"/>
      <c r="D27" s="64"/>
      <c r="E27" s="80"/>
      <c r="F27" s="21">
        <f t="shared" si="1"/>
        <v>7</v>
      </c>
      <c r="G27" s="2">
        <v>1.5</v>
      </c>
      <c r="H27" s="2">
        <v>4.5</v>
      </c>
      <c r="I27" s="21">
        <v>1</v>
      </c>
      <c r="J27" s="2"/>
      <c r="K27" s="2"/>
      <c r="L27" s="43"/>
      <c r="M27" s="87" t="s">
        <v>140</v>
      </c>
      <c r="N27" s="100"/>
      <c r="O27" s="101"/>
      <c r="P27" s="60"/>
      <c r="Q27" s="21">
        <f t="shared" si="5"/>
        <v>8</v>
      </c>
      <c r="R27" s="21">
        <v>3</v>
      </c>
      <c r="S27" s="21">
        <v>3</v>
      </c>
      <c r="T27" s="21">
        <v>2</v>
      </c>
      <c r="U27" s="21"/>
      <c r="V27" s="21"/>
      <c r="W27" s="95"/>
      <c r="X27" s="5"/>
      <c r="Y27" s="5"/>
      <c r="Z27" s="103" t="s">
        <v>134</v>
      </c>
      <c r="AA27" s="103"/>
      <c r="AB27" s="103"/>
      <c r="AC27" s="5"/>
      <c r="AD27" s="5"/>
      <c r="AE27" s="5"/>
      <c r="AG27" s="87" t="s">
        <v>139</v>
      </c>
      <c r="AH27" s="89"/>
    </row>
    <row r="28" spans="1:34" ht="24" customHeight="1">
      <c r="A28" s="87" t="s">
        <v>94</v>
      </c>
      <c r="B28" s="88"/>
      <c r="C28" s="89"/>
      <c r="D28" s="63"/>
      <c r="E28" s="80"/>
      <c r="F28" s="2">
        <f t="shared" si="1"/>
        <v>4.5</v>
      </c>
      <c r="G28" s="2">
        <v>1.5</v>
      </c>
      <c r="H28" s="21">
        <v>2</v>
      </c>
      <c r="I28" s="21">
        <v>1</v>
      </c>
      <c r="J28" s="21"/>
      <c r="K28" s="2">
        <v>0.5</v>
      </c>
      <c r="L28" s="43"/>
      <c r="M28" s="87" t="s">
        <v>112</v>
      </c>
      <c r="N28" s="100"/>
      <c r="O28" s="101"/>
      <c r="P28" s="60"/>
      <c r="Q28" s="2">
        <f t="shared" si="5"/>
        <v>18.25</v>
      </c>
      <c r="R28" s="2"/>
      <c r="S28" s="2">
        <v>18.25</v>
      </c>
      <c r="T28" s="2"/>
      <c r="U28" s="2"/>
      <c r="V28" s="2"/>
      <c r="W28" s="95"/>
      <c r="X28" s="5"/>
      <c r="Y28" s="5"/>
      <c r="Z28" s="84" t="s">
        <v>118</v>
      </c>
      <c r="AA28" s="84"/>
      <c r="AB28" s="84"/>
      <c r="AC28" s="5"/>
      <c r="AD28" s="5"/>
      <c r="AE28" s="5"/>
      <c r="AG28" s="87" t="s">
        <v>123</v>
      </c>
      <c r="AH28" s="89"/>
    </row>
    <row r="29" spans="1:34" ht="21" customHeight="1">
      <c r="A29" s="87" t="s">
        <v>17</v>
      </c>
      <c r="B29" s="88"/>
      <c r="C29" s="89"/>
      <c r="D29" s="63"/>
      <c r="E29" s="80"/>
      <c r="F29" s="21">
        <f t="shared" si="1"/>
        <v>2</v>
      </c>
      <c r="G29" s="2"/>
      <c r="H29" s="21">
        <v>1</v>
      </c>
      <c r="I29" s="21">
        <v>1</v>
      </c>
      <c r="J29" s="2"/>
      <c r="K29" s="2"/>
      <c r="L29" s="43"/>
      <c r="M29" s="87" t="s">
        <v>154</v>
      </c>
      <c r="N29" s="100"/>
      <c r="O29" s="101"/>
      <c r="P29" s="60"/>
      <c r="Q29" s="2">
        <f t="shared" si="5"/>
        <v>83.25</v>
      </c>
      <c r="R29" s="21">
        <v>7</v>
      </c>
      <c r="S29" s="2">
        <v>56.25</v>
      </c>
      <c r="T29" s="21">
        <v>15</v>
      </c>
      <c r="U29" s="21">
        <v>5</v>
      </c>
      <c r="V29" s="21">
        <v>2</v>
      </c>
      <c r="W29" s="95"/>
      <c r="X29" s="20"/>
      <c r="Y29" s="5"/>
      <c r="Z29" s="102"/>
      <c r="AA29" s="102"/>
      <c r="AB29" s="102"/>
      <c r="AC29" s="5"/>
      <c r="AD29" s="5"/>
      <c r="AE29" s="5"/>
      <c r="AG29" s="87" t="s">
        <v>124</v>
      </c>
      <c r="AH29" s="89"/>
    </row>
    <row r="30" spans="1:34" ht="21.75" customHeight="1">
      <c r="A30" s="87" t="s">
        <v>95</v>
      </c>
      <c r="B30" s="88"/>
      <c r="C30" s="89"/>
      <c r="D30" s="63"/>
      <c r="E30" s="80"/>
      <c r="F30" s="2">
        <f t="shared" ref="F30" si="6">G30+H30+I30+L30</f>
        <v>2.5</v>
      </c>
      <c r="G30" s="2">
        <v>0.5</v>
      </c>
      <c r="H30" s="21">
        <v>1</v>
      </c>
      <c r="I30" s="21">
        <v>1</v>
      </c>
      <c r="J30" s="2"/>
      <c r="K30" s="2"/>
      <c r="L30" s="43"/>
      <c r="M30" s="87" t="s">
        <v>141</v>
      </c>
      <c r="N30" s="100"/>
      <c r="O30" s="101"/>
      <c r="P30" s="60"/>
      <c r="Q30" s="2">
        <f>R30</f>
        <v>1.25</v>
      </c>
      <c r="R30" s="2">
        <v>1.25</v>
      </c>
      <c r="S30" s="2"/>
      <c r="T30" s="21"/>
      <c r="U30" s="21"/>
      <c r="V30" s="21"/>
      <c r="W30" s="95"/>
      <c r="X30" s="5"/>
      <c r="Y30" s="5"/>
      <c r="Z30" s="102"/>
      <c r="AA30" s="102"/>
      <c r="AB30" s="102"/>
      <c r="AC30" s="5"/>
      <c r="AD30" s="5"/>
      <c r="AE30" s="5"/>
      <c r="AG30" s="87" t="s">
        <v>125</v>
      </c>
      <c r="AH30" s="89"/>
    </row>
    <row r="31" spans="1:34" ht="28.5" customHeight="1">
      <c r="A31" s="87" t="s">
        <v>96</v>
      </c>
      <c r="B31" s="88"/>
      <c r="C31" s="89"/>
      <c r="D31" s="63"/>
      <c r="E31" s="80"/>
      <c r="F31" s="2">
        <v>22</v>
      </c>
      <c r="G31" s="2">
        <v>8.5</v>
      </c>
      <c r="H31" s="2">
        <v>7.25</v>
      </c>
      <c r="I31" s="2">
        <v>4.75</v>
      </c>
      <c r="J31" s="21"/>
      <c r="K31" s="21"/>
      <c r="L31" s="43"/>
      <c r="M31" s="87"/>
      <c r="N31" s="100"/>
      <c r="O31" s="101"/>
      <c r="P31" s="60"/>
      <c r="Q31" s="2"/>
      <c r="R31" s="2"/>
      <c r="S31" s="2"/>
      <c r="T31" s="2"/>
      <c r="U31" s="2"/>
      <c r="V31" s="2"/>
      <c r="W31" s="95"/>
      <c r="X31" s="20"/>
      <c r="Y31" s="5"/>
      <c r="Z31" s="102"/>
      <c r="AA31" s="102"/>
      <c r="AB31" s="102"/>
      <c r="AC31" s="5"/>
      <c r="AD31" s="5"/>
      <c r="AE31" s="5"/>
      <c r="AG31" s="87" t="s">
        <v>119</v>
      </c>
      <c r="AH31" s="89"/>
    </row>
    <row r="32" spans="1:34" ht="16.5" customHeight="1">
      <c r="A32" s="87" t="s">
        <v>97</v>
      </c>
      <c r="B32" s="88"/>
      <c r="C32" s="89"/>
      <c r="D32" s="63"/>
      <c r="E32" s="80"/>
      <c r="F32" s="2">
        <f>G32+H32+I32+J32</f>
        <v>13.75</v>
      </c>
      <c r="G32" s="2">
        <v>3.75</v>
      </c>
      <c r="H32" s="2">
        <v>3.75</v>
      </c>
      <c r="I32" s="2">
        <v>5.25</v>
      </c>
      <c r="J32" s="21">
        <v>1</v>
      </c>
      <c r="K32" s="42">
        <v>1.25</v>
      </c>
      <c r="L32" s="43"/>
      <c r="M32" s="87"/>
      <c r="N32" s="88"/>
      <c r="O32" s="89"/>
      <c r="P32" s="40"/>
      <c r="Q32" s="2"/>
      <c r="R32" s="2"/>
      <c r="S32" s="2"/>
      <c r="T32" s="2"/>
      <c r="U32" s="2"/>
      <c r="V32" s="2"/>
      <c r="W32" s="95"/>
      <c r="X32" s="5"/>
      <c r="Y32" s="5"/>
      <c r="Z32" s="102"/>
      <c r="AA32" s="102"/>
      <c r="AB32" s="102"/>
      <c r="AC32" s="5"/>
      <c r="AD32" s="5"/>
      <c r="AE32" s="5"/>
      <c r="AG32" s="87" t="s">
        <v>120</v>
      </c>
      <c r="AH32" s="89"/>
    </row>
    <row r="33" spans="1:35" ht="31.5" customHeight="1">
      <c r="A33" s="97" t="s">
        <v>132</v>
      </c>
      <c r="B33" s="98"/>
      <c r="C33" s="99"/>
      <c r="D33" s="64"/>
      <c r="E33" s="80"/>
      <c r="F33" s="21">
        <f>G33+H33+I33+J33</f>
        <v>11</v>
      </c>
      <c r="G33" s="21">
        <v>4</v>
      </c>
      <c r="H33" s="21">
        <v>2</v>
      </c>
      <c r="I33" s="2"/>
      <c r="J33" s="21">
        <v>5</v>
      </c>
      <c r="K33" s="21">
        <v>2</v>
      </c>
      <c r="L33" s="43"/>
      <c r="M33" s="87"/>
      <c r="N33" s="88"/>
      <c r="O33" s="89"/>
      <c r="P33" s="40"/>
      <c r="Q33" s="2"/>
      <c r="R33" s="2"/>
      <c r="S33" s="2"/>
      <c r="T33" s="2"/>
      <c r="U33" s="2"/>
      <c r="V33" s="2"/>
      <c r="W33" s="95"/>
      <c r="X33" s="5"/>
      <c r="Y33" s="5"/>
      <c r="Z33" s="102"/>
      <c r="AA33" s="102"/>
      <c r="AB33" s="102"/>
      <c r="AC33" s="5"/>
      <c r="AD33" s="5"/>
      <c r="AE33" s="5"/>
      <c r="AG33" s="87" t="s">
        <v>164</v>
      </c>
      <c r="AH33" s="89"/>
    </row>
    <row r="34" spans="1:35" ht="30" customHeight="1">
      <c r="A34" s="87" t="s">
        <v>161</v>
      </c>
      <c r="B34" s="88"/>
      <c r="C34" s="89"/>
      <c r="D34" s="64"/>
      <c r="E34" s="80"/>
      <c r="F34" s="21">
        <f t="shared" ref="F34" si="7">G34+H34+I34+L34</f>
        <v>2</v>
      </c>
      <c r="G34" s="21">
        <v>1</v>
      </c>
      <c r="H34" s="21">
        <v>1</v>
      </c>
      <c r="I34" s="2"/>
      <c r="J34" s="2"/>
      <c r="K34" s="2"/>
      <c r="L34" s="43"/>
      <c r="M34" s="75"/>
      <c r="N34" s="75"/>
      <c r="O34" s="75"/>
      <c r="P34" s="40"/>
      <c r="Q34" s="2"/>
      <c r="R34" s="2"/>
      <c r="S34" s="2"/>
      <c r="T34" s="2"/>
      <c r="U34" s="2"/>
      <c r="V34" s="2"/>
      <c r="W34" s="95"/>
      <c r="X34" s="5"/>
      <c r="Y34" s="5"/>
      <c r="Z34" s="102"/>
      <c r="AA34" s="102"/>
      <c r="AB34" s="102"/>
      <c r="AC34" s="5"/>
      <c r="AD34" s="5"/>
      <c r="AE34" s="5"/>
      <c r="AG34" s="87" t="s">
        <v>142</v>
      </c>
      <c r="AH34" s="89"/>
    </row>
    <row r="35" spans="1:35" ht="29.25" customHeight="1">
      <c r="A35" s="85"/>
      <c r="B35" s="85"/>
      <c r="C35" s="85"/>
      <c r="D35" s="64"/>
      <c r="E35" s="80"/>
      <c r="F35" s="2"/>
      <c r="G35" s="2"/>
      <c r="H35" s="2"/>
      <c r="I35" s="2"/>
      <c r="J35" s="2"/>
      <c r="K35" s="2"/>
      <c r="L35" s="43"/>
      <c r="M35" s="85"/>
      <c r="N35" s="85"/>
      <c r="O35" s="85"/>
      <c r="P35" s="40"/>
      <c r="Q35" s="2"/>
      <c r="R35" s="2"/>
      <c r="S35" s="2"/>
      <c r="T35" s="2"/>
      <c r="U35" s="2"/>
      <c r="V35" s="2"/>
      <c r="W35" s="95"/>
      <c r="X35" s="5"/>
      <c r="Y35" s="5"/>
      <c r="Z35" s="102"/>
      <c r="AA35" s="102"/>
      <c r="AB35" s="102"/>
      <c r="AC35" s="5"/>
      <c r="AD35" s="5"/>
      <c r="AE35" s="5"/>
      <c r="AG35" s="118" t="s">
        <v>121</v>
      </c>
      <c r="AH35" s="119"/>
    </row>
    <row r="36" spans="1:35" ht="31.5" customHeight="1">
      <c r="A36" s="75"/>
      <c r="B36" s="75"/>
      <c r="C36" s="75"/>
      <c r="D36" s="60"/>
      <c r="E36" s="80"/>
      <c r="F36" s="2"/>
      <c r="G36" s="2"/>
      <c r="H36" s="2"/>
      <c r="I36" s="2"/>
      <c r="J36" s="2"/>
      <c r="K36" s="2"/>
      <c r="L36" s="43"/>
      <c r="M36" s="75"/>
      <c r="N36" s="75"/>
      <c r="O36" s="75"/>
      <c r="P36" s="40"/>
      <c r="Q36" s="2"/>
      <c r="R36" s="2"/>
      <c r="S36" s="2"/>
      <c r="T36" s="2"/>
      <c r="U36" s="2"/>
      <c r="V36" s="2"/>
      <c r="W36" s="95"/>
      <c r="X36" s="5"/>
      <c r="Y36" s="5"/>
      <c r="Z36" s="102"/>
      <c r="AA36" s="102"/>
      <c r="AB36" s="102"/>
      <c r="AC36" s="5"/>
      <c r="AD36" s="5"/>
      <c r="AE36" s="5"/>
      <c r="AG36" s="118" t="s">
        <v>157</v>
      </c>
      <c r="AH36" s="119"/>
    </row>
    <row r="37" spans="1:35" ht="28.5" customHeight="1">
      <c r="A37" s="75"/>
      <c r="B37" s="75"/>
      <c r="C37" s="75"/>
      <c r="D37" s="60"/>
      <c r="E37" s="80"/>
      <c r="F37" s="2"/>
      <c r="G37" s="2"/>
      <c r="H37" s="2"/>
      <c r="I37" s="2"/>
      <c r="J37" s="2"/>
      <c r="K37" s="2"/>
      <c r="L37" s="43"/>
      <c r="M37" s="75"/>
      <c r="N37" s="75"/>
      <c r="O37" s="75"/>
      <c r="P37" s="40"/>
      <c r="Q37" s="2"/>
      <c r="R37" s="2"/>
      <c r="S37" s="2"/>
      <c r="T37" s="2"/>
      <c r="U37" s="2"/>
      <c r="V37" s="2"/>
      <c r="W37" s="95"/>
      <c r="X37" s="5"/>
      <c r="Y37" s="5"/>
      <c r="Z37" s="102"/>
      <c r="AA37" s="102"/>
      <c r="AB37" s="102"/>
      <c r="AC37" s="5"/>
      <c r="AD37" s="5"/>
      <c r="AE37" s="5"/>
      <c r="AG37" s="84" t="s">
        <v>163</v>
      </c>
      <c r="AH37" s="84"/>
    </row>
    <row r="38" spans="1:35" ht="30.75" customHeight="1">
      <c r="A38" s="75"/>
      <c r="B38" s="75"/>
      <c r="C38" s="75"/>
      <c r="D38" s="60"/>
      <c r="E38" s="80"/>
      <c r="F38" s="2"/>
      <c r="G38" s="2"/>
      <c r="H38" s="2"/>
      <c r="I38" s="2"/>
      <c r="J38" s="2"/>
      <c r="K38" s="21"/>
      <c r="L38" s="43"/>
      <c r="M38" s="75"/>
      <c r="N38" s="75"/>
      <c r="O38" s="75"/>
      <c r="P38" s="40"/>
      <c r="Q38" s="2"/>
      <c r="R38" s="2"/>
      <c r="S38" s="2"/>
      <c r="T38" s="2"/>
      <c r="U38" s="2"/>
      <c r="V38" s="2"/>
      <c r="W38" s="95"/>
      <c r="X38" s="5"/>
      <c r="Y38" s="5"/>
      <c r="Z38" s="104"/>
      <c r="AA38" s="104"/>
      <c r="AB38" s="104"/>
      <c r="AC38" s="5"/>
      <c r="AD38" s="5"/>
      <c r="AE38" s="5"/>
      <c r="AG38" s="102"/>
      <c r="AH38" s="102"/>
    </row>
    <row r="39" spans="1:35" ht="28.5" customHeight="1">
      <c r="A39" s="75"/>
      <c r="B39" s="75"/>
      <c r="C39" s="75"/>
      <c r="D39" s="60"/>
      <c r="E39" s="80"/>
      <c r="F39" s="2"/>
      <c r="G39" s="2"/>
      <c r="H39" s="2"/>
      <c r="I39" s="2"/>
      <c r="J39" s="2"/>
      <c r="K39" s="2"/>
      <c r="L39" s="43"/>
      <c r="M39" s="75"/>
      <c r="N39" s="75"/>
      <c r="O39" s="75"/>
      <c r="P39" s="40"/>
      <c r="Q39" s="2"/>
      <c r="R39" s="2"/>
      <c r="S39" s="2"/>
      <c r="T39" s="2"/>
      <c r="U39" s="2"/>
      <c r="V39" s="2"/>
      <c r="W39" s="95"/>
      <c r="X39" s="5"/>
      <c r="Y39" s="5"/>
      <c r="Z39" s="102"/>
      <c r="AA39" s="102"/>
      <c r="AB39" s="102"/>
      <c r="AC39" s="5"/>
      <c r="AD39" s="5"/>
      <c r="AE39" s="5"/>
      <c r="AG39" s="117"/>
      <c r="AH39" s="117"/>
      <c r="AI39" s="5"/>
    </row>
    <row r="40" spans="1:35" ht="30.75" customHeight="1">
      <c r="A40" s="76"/>
      <c r="B40" s="76"/>
      <c r="C40" s="76"/>
      <c r="D40" s="62"/>
      <c r="E40" s="80"/>
      <c r="F40" s="2"/>
      <c r="G40" s="2"/>
      <c r="H40" s="2"/>
      <c r="I40" s="2"/>
      <c r="J40" s="2"/>
      <c r="K40" s="21"/>
      <c r="L40" s="43"/>
      <c r="M40" s="76"/>
      <c r="N40" s="76"/>
      <c r="O40" s="76"/>
      <c r="P40" s="40"/>
      <c r="Q40" s="2"/>
      <c r="R40" s="2"/>
      <c r="S40" s="2"/>
      <c r="T40" s="2"/>
      <c r="U40" s="2"/>
      <c r="V40" s="2"/>
      <c r="W40" s="95"/>
      <c r="X40" s="5"/>
      <c r="Y40" s="5"/>
      <c r="Z40" s="102"/>
      <c r="AA40" s="102"/>
      <c r="AB40" s="102"/>
      <c r="AC40" s="5"/>
      <c r="AD40" s="5"/>
      <c r="AE40" s="5"/>
      <c r="AG40" s="117"/>
      <c r="AH40" s="117"/>
      <c r="AI40" s="5"/>
    </row>
    <row r="41" spans="1:35" ht="15.75" customHeight="1">
      <c r="A41" s="72" t="s">
        <v>77</v>
      </c>
      <c r="B41" s="72"/>
      <c r="C41" s="72"/>
      <c r="D41" s="35"/>
      <c r="E41" s="35"/>
      <c r="F41" s="24">
        <f>G41+H41+I41+J41</f>
        <v>174</v>
      </c>
      <c r="G41" s="24">
        <f>SUM(G20:G40)</f>
        <v>33</v>
      </c>
      <c r="H41" s="23">
        <f>SUM(H20:H40)</f>
        <v>76.75</v>
      </c>
      <c r="I41" s="24">
        <f>SUM(I20:I40)</f>
        <v>58.25</v>
      </c>
      <c r="J41" s="31">
        <f>SUM(J20:J40)</f>
        <v>6</v>
      </c>
      <c r="K41" s="24">
        <f>SUM(K20:K40)</f>
        <v>5.5</v>
      </c>
      <c r="L41" s="43"/>
      <c r="M41" s="72" t="s">
        <v>77</v>
      </c>
      <c r="N41" s="72"/>
      <c r="O41" s="72"/>
      <c r="P41" s="40"/>
      <c r="Q41" s="24">
        <f t="shared" ref="Q41:V41" si="8">SUM(Q20:Q40)</f>
        <v>254.5</v>
      </c>
      <c r="R41" s="23">
        <f t="shared" si="8"/>
        <v>50</v>
      </c>
      <c r="S41" s="24">
        <f t="shared" si="8"/>
        <v>161.5</v>
      </c>
      <c r="T41" s="31">
        <f t="shared" si="8"/>
        <v>34</v>
      </c>
      <c r="U41" s="31">
        <f t="shared" si="8"/>
        <v>9</v>
      </c>
      <c r="V41" s="31">
        <f t="shared" si="8"/>
        <v>7</v>
      </c>
      <c r="W41" s="96"/>
      <c r="X41" s="20"/>
      <c r="Y41" s="20"/>
      <c r="Z41" s="102"/>
      <c r="AA41" s="102"/>
      <c r="AB41" s="102"/>
      <c r="AC41" s="5"/>
      <c r="AD41" s="5"/>
      <c r="AE41" s="5"/>
      <c r="AG41" s="102"/>
      <c r="AH41" s="102"/>
      <c r="AI41" s="50"/>
    </row>
    <row r="42" spans="1:35" ht="12.75" customHeight="1">
      <c r="X42" s="5"/>
      <c r="Y42" s="5"/>
      <c r="Z42" s="104"/>
      <c r="AA42" s="104"/>
      <c r="AB42" s="104"/>
      <c r="AC42" s="5"/>
      <c r="AD42" s="5"/>
      <c r="AE42" s="5"/>
      <c r="AG42" s="102"/>
      <c r="AH42" s="102"/>
      <c r="AI42" s="50"/>
    </row>
    <row r="43" spans="1:35" ht="30" customHeight="1">
      <c r="B43" s="37"/>
      <c r="AG43" s="117"/>
      <c r="AH43" s="117"/>
      <c r="AI43" s="5"/>
    </row>
    <row r="44" spans="1:35" ht="28.5" customHeight="1">
      <c r="AG44" s="117"/>
      <c r="AH44" s="117"/>
      <c r="AI44" s="5"/>
    </row>
    <row r="45" spans="1:35" ht="29.25" customHeight="1">
      <c r="AG45" s="117"/>
      <c r="AH45" s="117"/>
      <c r="AI45" s="5"/>
    </row>
    <row r="46" spans="1:35">
      <c r="AG46" s="117"/>
      <c r="AH46" s="117"/>
      <c r="AI46" s="5"/>
    </row>
    <row r="47" spans="1:35">
      <c r="AI47" s="5"/>
    </row>
  </sheetData>
  <mergeCells count="104">
    <mergeCell ref="AG44:AH44"/>
    <mergeCell ref="AG45:AH45"/>
    <mergeCell ref="AG42:AH42"/>
    <mergeCell ref="AG46:AH46"/>
    <mergeCell ref="AG39:AH39"/>
    <mergeCell ref="AG40:AH40"/>
    <mergeCell ref="AG30:AH30"/>
    <mergeCell ref="Z33:AB33"/>
    <mergeCell ref="AG33:AH33"/>
    <mergeCell ref="AG35:AH35"/>
    <mergeCell ref="AG36:AH36"/>
    <mergeCell ref="AG37:AH37"/>
    <mergeCell ref="AG38:AH38"/>
    <mergeCell ref="Z36:AB36"/>
    <mergeCell ref="AG41:AH41"/>
    <mergeCell ref="AG43:AH43"/>
    <mergeCell ref="AG32:AH32"/>
    <mergeCell ref="Z42:AB42"/>
    <mergeCell ref="Z30:AB31"/>
    <mergeCell ref="Z39:AB40"/>
    <mergeCell ref="AG34:AH34"/>
    <mergeCell ref="A2:C2"/>
    <mergeCell ref="Z2:AC2"/>
    <mergeCell ref="A23:C23"/>
    <mergeCell ref="A24:C24"/>
    <mergeCell ref="AG23:AH23"/>
    <mergeCell ref="Z23:AB23"/>
    <mergeCell ref="Z24:AB24"/>
    <mergeCell ref="A25:C25"/>
    <mergeCell ref="A26:C26"/>
    <mergeCell ref="Z18:AB18"/>
    <mergeCell ref="AG18:AH18"/>
    <mergeCell ref="A20:C20"/>
    <mergeCell ref="Z20:AB20"/>
    <mergeCell ref="A21:C21"/>
    <mergeCell ref="Z21:AB21"/>
    <mergeCell ref="AG21:AH21"/>
    <mergeCell ref="A22:C22"/>
    <mergeCell ref="Z22:AB22"/>
    <mergeCell ref="M18:O19"/>
    <mergeCell ref="M20:O20"/>
    <mergeCell ref="M21:O21"/>
    <mergeCell ref="M22:O22"/>
    <mergeCell ref="M23:O23"/>
    <mergeCell ref="M24:O24"/>
    <mergeCell ref="A40:C40"/>
    <mergeCell ref="Z41:AB41"/>
    <mergeCell ref="A41:C41"/>
    <mergeCell ref="A35:C35"/>
    <mergeCell ref="A37:C37"/>
    <mergeCell ref="Z37:AB37"/>
    <mergeCell ref="A38:C38"/>
    <mergeCell ref="Z38:AB38"/>
    <mergeCell ref="M35:O35"/>
    <mergeCell ref="M36:O36"/>
    <mergeCell ref="M37:O37"/>
    <mergeCell ref="M38:O38"/>
    <mergeCell ref="A36:C36"/>
    <mergeCell ref="Z35:AB35"/>
    <mergeCell ref="M40:O40"/>
    <mergeCell ref="M41:O41"/>
    <mergeCell ref="A39:C39"/>
    <mergeCell ref="E18:E40"/>
    <mergeCell ref="M34:O34"/>
    <mergeCell ref="F18:K18"/>
    <mergeCell ref="Q18:V18"/>
    <mergeCell ref="A29:C29"/>
    <mergeCell ref="Z29:AB29"/>
    <mergeCell ref="Z25:AB25"/>
    <mergeCell ref="M39:O39"/>
    <mergeCell ref="A27:C27"/>
    <mergeCell ref="Z27:AB27"/>
    <mergeCell ref="A28:C28"/>
    <mergeCell ref="Z28:AB28"/>
    <mergeCell ref="M27:O27"/>
    <mergeCell ref="M28:O28"/>
    <mergeCell ref="M29:O29"/>
    <mergeCell ref="A34:C34"/>
    <mergeCell ref="Z34:AB34"/>
    <mergeCell ref="A30:C30"/>
    <mergeCell ref="A14:AH14"/>
    <mergeCell ref="AA15:AC15"/>
    <mergeCell ref="Y16:AH16"/>
    <mergeCell ref="A33:C33"/>
    <mergeCell ref="M30:O30"/>
    <mergeCell ref="M31:O31"/>
    <mergeCell ref="M32:O32"/>
    <mergeCell ref="M33:O33"/>
    <mergeCell ref="AG31:AH31"/>
    <mergeCell ref="A32:C32"/>
    <mergeCell ref="Z32:AB32"/>
    <mergeCell ref="A31:C31"/>
    <mergeCell ref="M26:O26"/>
    <mergeCell ref="A18:C19"/>
    <mergeCell ref="AG26:AH26"/>
    <mergeCell ref="AG20:AH20"/>
    <mergeCell ref="AG22:AH22"/>
    <mergeCell ref="AG24:AH24"/>
    <mergeCell ref="Z26:AB26"/>
    <mergeCell ref="AG25:AH25"/>
    <mergeCell ref="AG29:AH29"/>
    <mergeCell ref="AG27:AH27"/>
    <mergeCell ref="AG28:AH28"/>
    <mergeCell ref="W18:W41"/>
  </mergeCells>
  <pageMargins left="0.24" right="0.11811023622047245" top="0.2" bottom="0.15748031496062992" header="0" footer="0"/>
  <pageSetup paperSize="9" scale="60" orientation="landscape" r:id="rId1"/>
  <ignoredErrors>
    <ignoredError sqref="F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окончат.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2019-03-03T16:47:55Z</cp:lastPrinted>
  <dcterms:created xsi:type="dcterms:W3CDTF">2018-11-28T18:15:33Z</dcterms:created>
  <dcterms:modified xsi:type="dcterms:W3CDTF">2019-03-18T11:05:13Z</dcterms:modified>
</cp:coreProperties>
</file>